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businessanddecisionna.sharepoint.com/sites/Sales2/Shared Documents/Indiana DOC/RFP/Section D Final Working Docs/"/>
    </mc:Choice>
  </mc:AlternateContent>
  <xr:revisionPtr revIDLastSave="439" documentId="8_{91D615DC-525E-4B39-B223-97A4DD1A1A3F}" xr6:coauthVersionLast="45" xr6:coauthVersionMax="45" xr10:uidLastSave="{2E78C31E-1D96-46E9-9263-8C65836CAA8F}"/>
  <bookViews>
    <workbookView xWindow="57480" yWindow="6930" windowWidth="29040" windowHeight="15990" tabRatio="930" activeTab="1" xr2:uid="{00000000-000D-0000-FFFF-FFFF00000000}"/>
  </bookViews>
  <sheets>
    <sheet name="Instructions " sheetId="1" r:id="rId1"/>
    <sheet name="Cost Summary" sheetId="3" r:id="rId2"/>
    <sheet name="Cost Proposal Assumptions" sheetId="4" r:id="rId3"/>
    <sheet name="Payment Schedule" sheetId="5" r:id="rId4"/>
    <sheet name="Cost Proposal Narrative"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7" i="3" l="1"/>
  <c r="J68" i="3"/>
  <c r="K67" i="3"/>
  <c r="K68" i="3" s="1"/>
  <c r="I36" i="5"/>
  <c r="L68" i="3"/>
  <c r="D35" i="3" l="1"/>
  <c r="D36" i="3"/>
  <c r="D37" i="3"/>
  <c r="D38" i="3"/>
  <c r="D39" i="3"/>
  <c r="D40" i="3"/>
  <c r="D41" i="3"/>
  <c r="D42" i="3"/>
  <c r="D43" i="3"/>
  <c r="D44" i="3"/>
  <c r="D45" i="3"/>
  <c r="K66" i="3" l="1"/>
  <c r="J66" i="3"/>
  <c r="H46" i="3" l="1"/>
  <c r="D51" i="3"/>
  <c r="D12" i="3"/>
  <c r="D26" i="3"/>
  <c r="E14" i="3"/>
  <c r="D6" i="3"/>
  <c r="D7" i="3"/>
  <c r="D8" i="3"/>
  <c r="D9" i="3"/>
  <c r="D10" i="3"/>
  <c r="D11" i="3"/>
  <c r="D13" i="3"/>
  <c r="D14" i="3"/>
  <c r="D15" i="3"/>
  <c r="D16" i="3"/>
  <c r="D17" i="3"/>
  <c r="D18" i="3"/>
  <c r="D19" i="3"/>
  <c r="D20" i="3"/>
  <c r="D21" i="3"/>
  <c r="D22" i="3"/>
  <c r="D23" i="3"/>
  <c r="D24" i="3"/>
  <c r="D25" i="3"/>
  <c r="D29" i="3"/>
  <c r="D28" i="3"/>
  <c r="D27" i="3"/>
  <c r="L76" i="3" l="1"/>
  <c r="L79" i="3" s="1"/>
  <c r="E9" i="5" l="1"/>
  <c r="E8" i="5"/>
  <c r="D30" i="3" l="1"/>
  <c r="D31" i="3"/>
  <c r="D32" i="3"/>
  <c r="D33" i="3"/>
  <c r="D34" i="3"/>
  <c r="C3" i="5" l="1"/>
  <c r="C40" i="5"/>
  <c r="C38" i="5"/>
  <c r="C36" i="5"/>
  <c r="C34" i="5"/>
  <c r="D34" i="5"/>
  <c r="D35" i="5"/>
  <c r="D36" i="5"/>
  <c r="D37" i="5"/>
  <c r="D38" i="5"/>
  <c r="D39" i="5"/>
  <c r="D40" i="5"/>
  <c r="D41" i="5"/>
  <c r="E41" i="5"/>
  <c r="E40" i="5"/>
  <c r="E39" i="5"/>
  <c r="E38" i="5"/>
  <c r="E37" i="5"/>
  <c r="E36" i="5"/>
  <c r="E35" i="5"/>
  <c r="E34" i="5"/>
  <c r="E32" i="5" l="1"/>
  <c r="E16" i="5"/>
  <c r="E15" i="5"/>
  <c r="E14" i="5"/>
  <c r="E13" i="5"/>
  <c r="E12" i="5"/>
  <c r="E11" i="5"/>
  <c r="E7" i="5"/>
  <c r="E6" i="5"/>
  <c r="E5" i="5"/>
  <c r="E4" i="5"/>
  <c r="E3" i="5"/>
  <c r="I42" i="5"/>
  <c r="I44" i="5" s="1"/>
  <c r="H42" i="5"/>
  <c r="K76" i="3"/>
  <c r="K79" i="3" s="1"/>
  <c r="J76" i="3"/>
  <c r="J79" i="3" s="1"/>
  <c r="D72" i="3"/>
  <c r="D71" i="3"/>
  <c r="D73" i="3" s="1"/>
  <c r="D67" i="3"/>
  <c r="D66" i="3"/>
  <c r="H57" i="3"/>
  <c r="H76" i="3" s="1"/>
  <c r="G57" i="3"/>
  <c r="F57" i="3"/>
  <c r="E57" i="3"/>
  <c r="E76" i="3" s="1"/>
  <c r="D56" i="3"/>
  <c r="D55" i="3"/>
  <c r="D57" i="3" s="1"/>
  <c r="D50" i="3"/>
  <c r="D49" i="3"/>
  <c r="D52" i="3" s="1"/>
  <c r="G46" i="3"/>
  <c r="F46" i="3"/>
  <c r="E46" i="3"/>
  <c r="D5" i="3"/>
  <c r="D68" i="3" l="1"/>
  <c r="D76" i="3" s="1"/>
  <c r="E60" i="3"/>
  <c r="E79" i="3" s="1"/>
  <c r="H60" i="3"/>
  <c r="H79" i="3" s="1"/>
  <c r="D46" i="3"/>
  <c r="F60" i="3"/>
  <c r="F76" i="3"/>
  <c r="G60" i="3"/>
  <c r="G76" i="3"/>
  <c r="D60" i="3" l="1"/>
  <c r="D79" i="3" s="1"/>
  <c r="D81" i="3" s="1"/>
  <c r="G79" i="3"/>
  <c r="F7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Baker, Glen</author>
    <author>Dunn, Ryan</author>
  </authors>
  <commentList>
    <comment ref="B1" authorId="0" shapeId="0" xr:uid="{00000000-0006-0000-0200-000001000000}">
      <text>
        <r>
          <rPr>
            <sz val="9"/>
            <color indexed="81"/>
            <rFont val="Tahoma"/>
            <family val="2"/>
          </rPr>
          <t>This section should contain all one-time services and products required to fully execute the proposed scope of services for the implementation period.  All post-implementation costs should be included in the recurring products and services section.</t>
        </r>
      </text>
    </comment>
    <comment ref="C1" authorId="0" shapeId="0" xr:uid="{00000000-0006-0000-0200-000002000000}">
      <text>
        <r>
          <rPr>
            <sz val="9"/>
            <color indexed="81"/>
            <rFont val="Tahoma"/>
            <family val="2"/>
          </rPr>
          <t>Must be a unique ID number for the line item beginning with CS for Cost Summary</t>
        </r>
      </text>
    </comment>
    <comment ref="D1" authorId="0" shapeId="0" xr:uid="{00000000-0006-0000-0200-000003000000}">
      <text>
        <r>
          <rPr>
            <sz val="9"/>
            <color indexed="81"/>
            <rFont val="Tahoma"/>
            <family val="2"/>
          </rPr>
          <t>Must be the total summation of all implementation and post-implementation costs</t>
        </r>
      </text>
    </comment>
    <comment ref="E1" authorId="0" shapeId="0" xr:uid="{00000000-0006-0000-0200-000004000000}">
      <text>
        <r>
          <rPr>
            <sz val="9"/>
            <color indexed="81"/>
            <rFont val="Tahoma"/>
            <family val="2"/>
          </rPr>
          <t xml:space="preserve">Costs for this phase </t>
        </r>
      </text>
    </comment>
    <comment ref="F1" authorId="0" shapeId="0" xr:uid="{00000000-0006-0000-0200-000005000000}">
      <text>
        <r>
          <rPr>
            <sz val="9"/>
            <color indexed="81"/>
            <rFont val="Tahoma"/>
            <family val="2"/>
          </rPr>
          <t xml:space="preserve">Costs for this phase </t>
        </r>
      </text>
    </comment>
    <comment ref="G1" authorId="0" shapeId="0" xr:uid="{00000000-0006-0000-0200-000006000000}">
      <text>
        <r>
          <rPr>
            <sz val="9"/>
            <color indexed="81"/>
            <rFont val="Tahoma"/>
            <family val="2"/>
          </rPr>
          <t xml:space="preserve">Costs for this phase </t>
        </r>
      </text>
    </comment>
    <comment ref="H1" authorId="0" shapeId="0" xr:uid="{00000000-0006-0000-0200-000007000000}">
      <text>
        <r>
          <rPr>
            <sz val="9"/>
            <color indexed="81"/>
            <rFont val="Tahoma"/>
            <family val="2"/>
          </rPr>
          <t xml:space="preserve">Costs for this phase </t>
        </r>
      </text>
    </comment>
    <comment ref="B4" authorId="0" shapeId="0" xr:uid="{00000000-0006-0000-0200-000008000000}">
      <text>
        <r>
          <rPr>
            <sz val="9"/>
            <color indexed="81"/>
            <rFont val="Tahoma"/>
            <family val="2"/>
          </rPr>
          <t>This section should contain all modules planned for implementation. Services  required to fully execute the proposed scope of services for each module should also be included in the overall module price for the entire implementation period including, but not limited to, project management, training, testing, data conversion, data archival, interfaces, analytics, configuration, customization, reporting, design and cutover.</t>
        </r>
      </text>
    </comment>
    <comment ref="B48" authorId="0" shapeId="0" xr:uid="{00000000-0006-0000-0200-000009000000}">
      <text>
        <r>
          <rPr>
            <sz val="9"/>
            <color indexed="81"/>
            <rFont val="Tahoma"/>
            <family val="2"/>
          </rPr>
          <t>This section should contain one-time services and products, not included in Cost Proposal section 1, that are required to fully execute your proposed scope of services for the entire implementation period.</t>
        </r>
      </text>
    </comment>
    <comment ref="B54" authorId="0" shapeId="0" xr:uid="{00000000-0006-0000-0200-00000A000000}">
      <text>
        <r>
          <rPr>
            <sz val="9"/>
            <color indexed="81"/>
            <rFont val="Tahoma"/>
            <family val="2"/>
          </rPr>
          <t>This section should contain services and products that are required to enable the vendor to a) correct system errors, faults or bugs, b) improve performance, and c) assist with enhancementsafter the initial implementation phases and through the final implementation.  If the implementation is performed over 3 phases, the vendor should include these services following phase 1 through the final implementation.</t>
        </r>
      </text>
    </comment>
    <comment ref="B62" authorId="0" shapeId="0" xr:uid="{00000000-0006-0000-0200-00000B000000}">
      <text>
        <r>
          <rPr>
            <sz val="9"/>
            <color indexed="81"/>
            <rFont val="Tahoma"/>
            <family val="2"/>
          </rPr>
          <t>Description of each Post-ImplementationService or Product cost item in at least the level of detail in the Cost Summary Example</t>
        </r>
      </text>
    </comment>
    <comment ref="J62" authorId="0" shapeId="0" xr:uid="{00000000-0006-0000-0200-00000C000000}">
      <text>
        <r>
          <rPr>
            <sz val="9"/>
            <color indexed="81"/>
            <rFont val="Tahoma"/>
            <family val="2"/>
          </rPr>
          <t>Costs for months 1 - 6 following final implementation.</t>
        </r>
      </text>
    </comment>
    <comment ref="K62" authorId="1" shapeId="0" xr:uid="{00000000-0006-0000-0200-00000D000000}">
      <text>
        <r>
          <rPr>
            <sz val="9"/>
            <color indexed="81"/>
            <rFont val="Tahoma"/>
            <family val="2"/>
          </rPr>
          <t>Costs for months 7 - 12 following final implementation.</t>
        </r>
      </text>
    </comment>
    <comment ref="L62" authorId="1" shapeId="0" xr:uid="{00000000-0006-0000-0200-00000E000000}">
      <text>
        <r>
          <rPr>
            <sz val="9"/>
            <color indexed="81"/>
            <rFont val="Tahoma"/>
            <family val="2"/>
          </rPr>
          <t>For Informational Purposes Only - Annual post-project costs starting in in year 2 post implementation.</t>
        </r>
      </text>
    </comment>
    <comment ref="B65" authorId="0" shapeId="0" xr:uid="{00000000-0006-0000-0200-00000F000000}">
      <text>
        <r>
          <rPr>
            <sz val="9"/>
            <color indexed="81"/>
            <rFont val="Tahoma"/>
            <family val="2"/>
          </rPr>
          <t xml:space="preserve">This section should contain services that are required to enable the vendor to a) correct system errors, faults or bugs, b) improve performance, and c) assist enhancements of the OMS solution for 6 months after the final implementation.  </t>
        </r>
      </text>
    </comment>
    <comment ref="B70" authorId="0" shapeId="0" xr:uid="{00000000-0006-0000-0200-000010000000}">
      <text>
        <r>
          <rPr>
            <sz val="9"/>
            <color indexed="81"/>
            <rFont val="Tahoma"/>
            <family val="2"/>
          </rPr>
          <t>This section should contain services and products, not included in Cost Proposal section 4, that are required to operate the OMS solution during the 6 months following final implementation.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Baker, Glen</author>
  </authors>
  <commentList>
    <comment ref="B1" authorId="0" shapeId="0" xr:uid="{00000000-0006-0000-0300-000001000000}">
      <text>
        <r>
          <rPr>
            <sz val="9"/>
            <color indexed="81"/>
            <rFont val="Tahoma"/>
            <family val="2"/>
          </rPr>
          <t>Unique ID for each line item in this worksheet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Baker, Glen</author>
  </authors>
  <commentList>
    <comment ref="A1" authorId="0" shapeId="0" xr:uid="{00000000-0006-0000-0400-000001000000}">
      <text>
        <r>
          <rPr>
            <b/>
            <sz val="9"/>
            <color indexed="81"/>
            <rFont val="Tahoma"/>
            <family val="2"/>
          </rPr>
          <t>Baker, Glen:</t>
        </r>
        <r>
          <rPr>
            <sz val="9"/>
            <color indexed="81"/>
            <rFont val="Tahoma"/>
            <family val="2"/>
          </rPr>
          <t xml:space="preserve">
Unique ID for each line item in this worksheet</t>
        </r>
      </text>
    </comment>
    <comment ref="D1" authorId="0" shapeId="0" xr:uid="{00000000-0006-0000-0400-000002000000}">
      <text>
        <r>
          <rPr>
            <sz val="9"/>
            <color indexed="81"/>
            <rFont val="Tahoma"/>
            <family val="2"/>
          </rPr>
          <t>Payment triggers can be one-time or recurring activity milestones listed in the project plan, date driven milestones in the project plan, date driven triggers (e.g. services and purchase payment plans, post-implementation maintenance and support) or activity driven triggers (e.g. travel &amp; expenses).</t>
        </r>
      </text>
    </comment>
  </commentList>
</comments>
</file>

<file path=xl/sharedStrings.xml><?xml version="1.0" encoding="utf-8"?>
<sst xmlns="http://schemas.openxmlformats.org/spreadsheetml/2006/main" count="309" uniqueCount="259">
  <si>
    <t xml:space="preserve">Cost Proposal </t>
  </si>
  <si>
    <t>Instructions for this Workbook</t>
  </si>
  <si>
    <t>General Cost Proposal Instructions</t>
  </si>
  <si>
    <t xml:space="preserve">This Cost Proposal template is setup to assume a 24 month implementation. If this is not feasible, please provide an explanation as part of the response on the Cost Proposal Narrative tab. Additional columns may also be added for additional phases as applicable so that the total cost and timeline is as accurate as possible. </t>
  </si>
  <si>
    <t>Prices must be ALL INCLUSIVE, including any and all delivery costs, destination fees and inflation. Project management and other service fees are to be allocated for each module delivered and included in the overall module level cost. For example: the proposed cost for the Trust Fund module should include applicable design, configuration, implementation, project management testing and training as well as any other services needed as part of delivery.  Other services as part of delivery may include data conversion, data archival, interfaces, analytics, configuration, customization, reporting, design and cutover.</t>
  </si>
  <si>
    <t>This Cost Proposal must include all non-infrastructure and non-hardware product and service costs required to fully execute the proposed scope of services.</t>
  </si>
  <si>
    <t>Each Cost Summary line item should be described fully in the corresponding worksheet for the appropriate cost category (e.g. Solution Product And Services).  The descriptions should include a description of all limitations for products and services including licensing.  For instance, if the price for a product license is for up to 600 concurrent users, that must be specified in the description for that line item.  The lack of described limitations will be interpreted as a product or service without limits.</t>
  </si>
  <si>
    <t xml:space="preserve">Additional information can be provided beyond what is included in the Cost Proposal worksheet descriptions.  The additional information must be referenced in the specific worksheet line item description.  For instance, if a support agreement is included in the Cost Proposal Worksheet "Support Products And Services" and there is a document that provides all the details for the support agreement, the line item in the worksheet should clearly reference the attachment. </t>
  </si>
  <si>
    <t>The "TOTAL BID AMOUNT" cell (bright red shading) in the Costing Summary worksheet must include all costs for the implementation and will be used to evaluate the total costs for your proposed services.</t>
  </si>
  <si>
    <t xml:space="preserve">The State reserves the right to contact proposers on price and scope clarification at any time throughout the selection process and negotiation process. </t>
  </si>
  <si>
    <t xml:space="preserve">Do NOT use “To Be Determined” or similar annotations in the Cost Proposal worksheets.    Assumptions should be stated in the Cost Proposal Assumptions worksheet or in worksheet for the specific cost sections. </t>
  </si>
  <si>
    <t>All worksheets in the Cost Proposal should be thoroughly and accurately completed.</t>
  </si>
  <si>
    <t>Rows and columns can be added or removed to support your level of detail, however, major categories (e.g. Solution Products And Services) cannot be changed and the overall format of the worksheets must be maintained.</t>
  </si>
  <si>
    <t>Cost Proposal Formatting Information</t>
  </si>
  <si>
    <t>The light blue shaded cells indicate information Vendors are expected to provide (e.g. Cost Summary Worksheet, Cell D5).</t>
  </si>
  <si>
    <t xml:space="preserve">All red text shown in light blue shaded cells represent SAMPLES and/or EXAMPLES (e.g. Cost Summary Worksheet, Cell D5).   The provided red text SAMPLES and EXAMPLES should be replaced or removed in the submitted Cost Proposal. Please also add rows as needed. </t>
  </si>
  <si>
    <t>Major column and row headings in each worksheet have comments, when needed, defining the required information.</t>
  </si>
  <si>
    <t>The description cells in the Cost Proposal worksheets should be limited to 300 words.</t>
  </si>
  <si>
    <t>Dollar amounts should always be rounded to the nearest whole dollar.</t>
  </si>
  <si>
    <t>We have included some formulas, however, it is the Vendor's responsibility to ensure the accuracy of all cells</t>
  </si>
  <si>
    <t>Rows of appropriate data can and should be added.  Columns should not be added without prior approval from IDOA.</t>
  </si>
  <si>
    <t>Brief Cost Proposal Worksheet Descriptions</t>
  </si>
  <si>
    <t>Cost Proposal Narrative - a brief narrative (not longer than two pages) in support of each Cost Proposal item.  The narrative should be focused on clarifying how the proposed prices correspond directly to the Respondent's Technical Proposal.</t>
  </si>
  <si>
    <t xml:space="preserve">Cost Proposal Assumptions - A full description of any assumptions that are not specific to a Cost Proposal section.  </t>
  </si>
  <si>
    <t>Payment Schedule - A module delivery based schedule of payment triggers and payment amounts.  NOTE:  For each module delivered to be approved for payment, sign-off on the implementation and testing results must occur as part of acceptance by the State. The final implementation related payment trigger must be the final sign-off of complete implementation and must financially represent 10% of the total one-time implementation costs.</t>
  </si>
  <si>
    <t>Cost Proposal Narrative</t>
  </si>
  <si>
    <t>ONE-TIME IMPLEMENTATION SERVICES AND PRODUCTS</t>
  </si>
  <si>
    <t>Cost  Summary ID</t>
  </si>
  <si>
    <t>TOTAL</t>
  </si>
  <si>
    <t>Phase 1</t>
  </si>
  <si>
    <t>Phase 2</t>
  </si>
  <si>
    <t>Phase 3</t>
  </si>
  <si>
    <t>Phase 4</t>
  </si>
  <si>
    <t>Timeline (Beginning - Ending Months)</t>
  </si>
  <si>
    <t xml:space="preserve"> 1 - 6</t>
  </si>
  <si>
    <t xml:space="preserve"> 7 - 12</t>
  </si>
  <si>
    <t>13 - 18</t>
  </si>
  <si>
    <t xml:space="preserve"> 19-24</t>
  </si>
  <si>
    <t>1.  Implementation of Modules (including applicable services)</t>
  </si>
  <si>
    <t>Required - Sentencing Module</t>
  </si>
  <si>
    <t>CS - 1</t>
  </si>
  <si>
    <t>Required - Classification Module</t>
  </si>
  <si>
    <t>CS - 2</t>
  </si>
  <si>
    <t>Required - Parole Module</t>
  </si>
  <si>
    <t>CS - 3</t>
  </si>
  <si>
    <t>Required - Trust Fund Module</t>
  </si>
  <si>
    <t>CS - 4</t>
  </si>
  <si>
    <t>Required - Conduct Module</t>
  </si>
  <si>
    <t>CS - 5</t>
  </si>
  <si>
    <t>Required - Movement Process Module</t>
  </si>
  <si>
    <t>CS - 6</t>
  </si>
  <si>
    <t xml:space="preserve">Optional - Grievances Module </t>
  </si>
  <si>
    <t>CS - 7</t>
  </si>
  <si>
    <t xml:space="preserve">Optional - Job tracking Module </t>
  </si>
  <si>
    <t>CS - 8</t>
  </si>
  <si>
    <t xml:space="preserve">Optional - Visitation Module </t>
  </si>
  <si>
    <t>CS - 9</t>
  </si>
  <si>
    <t xml:space="preserve">Optional - Re-entry Module </t>
  </si>
  <si>
    <t>CS - 10</t>
  </si>
  <si>
    <t xml:space="preserve">Optional - Investigations and intelligence (Internal Affairs) Module </t>
  </si>
  <si>
    <t>CS - 11</t>
  </si>
  <si>
    <t xml:space="preserve">Optional - Property Module </t>
  </si>
  <si>
    <t>CS - 12</t>
  </si>
  <si>
    <t>Optional - Other</t>
  </si>
  <si>
    <t xml:space="preserve">Optional - Other (Please add more rows as needed.) </t>
  </si>
  <si>
    <t>SUBTOTAL</t>
  </si>
  <si>
    <t>CS - 15</t>
  </si>
  <si>
    <t>2.     Other Implementation Services and Products</t>
  </si>
  <si>
    <t>CS - 16</t>
  </si>
  <si>
    <t>CS - 17</t>
  </si>
  <si>
    <t>CS - 18</t>
  </si>
  <si>
    <t>3.   Implementation Maintenance Services and Products</t>
  </si>
  <si>
    <t>CS - 19</t>
  </si>
  <si>
    <t>CS - 20</t>
  </si>
  <si>
    <t>CS - 21</t>
  </si>
  <si>
    <t>CS - 22</t>
  </si>
  <si>
    <t>POST-IMPLEMENTATION SERVICES AND PRODUCTS</t>
  </si>
  <si>
    <t xml:space="preserve">Phase </t>
  </si>
  <si>
    <t>4.   Post-Implementation Maintenance Services</t>
  </si>
  <si>
    <t>Post-Implementation Maintenance Services</t>
  </si>
  <si>
    <t>CS - 23</t>
  </si>
  <si>
    <t>CS - 24</t>
  </si>
  <si>
    <t>CS - 25</t>
  </si>
  <si>
    <t>5.   Other Post-Implementation Services and Products</t>
  </si>
  <si>
    <t>(Example)  Other Required Recurring Product</t>
  </si>
  <si>
    <t>CS - 26</t>
  </si>
  <si>
    <t>(Example)  Other Required Recurring Service</t>
  </si>
  <si>
    <t>CS - 27</t>
  </si>
  <si>
    <t>CS - 28</t>
  </si>
  <si>
    <t>RECURRING PRODUCTS AND SERVICES TOTALS</t>
  </si>
  <si>
    <t>CS - 29</t>
  </si>
  <si>
    <t>ONE-TIME AND RECURRING TOTALS</t>
  </si>
  <si>
    <t>CS - 30</t>
  </si>
  <si>
    <t>TOTAL BID AMOUNT</t>
  </si>
  <si>
    <t>Assumption Description</t>
  </si>
  <si>
    <t>ID</t>
  </si>
  <si>
    <t>CPA - 1</t>
  </si>
  <si>
    <t>CPA - 2</t>
  </si>
  <si>
    <t>CPA - 3</t>
  </si>
  <si>
    <t>CPA - 4</t>
  </si>
  <si>
    <t>CPA - 5</t>
  </si>
  <si>
    <t>CPA - 6</t>
  </si>
  <si>
    <t>CPA - 7</t>
  </si>
  <si>
    <t>CPA - 8</t>
  </si>
  <si>
    <t>CPA - 9</t>
  </si>
  <si>
    <t>CPA - 10</t>
  </si>
  <si>
    <t>Payment Trigger</t>
  </si>
  <si>
    <t>Estimated # of Months to Deliver</t>
  </si>
  <si>
    <t>Total Cost of Module and Applicable Services</t>
  </si>
  <si>
    <t>PS - 1</t>
  </si>
  <si>
    <t>Payment Trigger  - Sentencing Module Delivery and Acceptance</t>
  </si>
  <si>
    <t>PS - 2</t>
  </si>
  <si>
    <t>Payment Trigger - Classification Module Delivery and Acceptance</t>
  </si>
  <si>
    <t>PS - 3</t>
  </si>
  <si>
    <t>Payment Trigger  - Parole Module Delivery and Acceptance</t>
  </si>
  <si>
    <t>PS - 4</t>
  </si>
  <si>
    <t>Payment Trigger - Trust Fund Module Delivery and Acceptance</t>
  </si>
  <si>
    <t>PS - 5</t>
  </si>
  <si>
    <t>Payment Trigger - Conduct Module Delivery and Acceptance</t>
  </si>
  <si>
    <t>PS - 6</t>
  </si>
  <si>
    <t xml:space="preserve">Payment Trigger  - Movement Process Module Delivery and Acceptance </t>
  </si>
  <si>
    <t>PS - 7</t>
  </si>
  <si>
    <t>Payment Trigger - Optional - Grievances Module Delivery and Acceptance</t>
  </si>
  <si>
    <t>PS - 8</t>
  </si>
  <si>
    <t>Payment Trigger - Optional - Job tracking Module Delivery and Acceptance</t>
  </si>
  <si>
    <t>PS - 9</t>
  </si>
  <si>
    <t>Payment Trigger - Optional - Visitation Module Delivery and Acceptance</t>
  </si>
  <si>
    <t>PS - 10</t>
  </si>
  <si>
    <t>Payment Trigger - Optional - Re-entry Module Delivery and Acceptance</t>
  </si>
  <si>
    <t>PS - 11</t>
  </si>
  <si>
    <t>Payment Trigger - Optional - Investigations and intelligence (Internal Affairs)  Module Delivery and Acceptance</t>
  </si>
  <si>
    <t>PS - 12</t>
  </si>
  <si>
    <t>Payment Trigger - Optional - Property Module Delivery and Acceptance</t>
  </si>
  <si>
    <t>PS - 14</t>
  </si>
  <si>
    <t>Description of Applicable Services and Deliverables</t>
  </si>
  <si>
    <t>All costs in the Cost Proposal should be consistent with the strategy and approach described in Attachment F - Technical Proposal.</t>
  </si>
  <si>
    <t>(Example) Implementation Maintenance Products</t>
  </si>
  <si>
    <t>CS - 13</t>
  </si>
  <si>
    <t>CS - 14</t>
  </si>
  <si>
    <t>CS - 31</t>
  </si>
  <si>
    <t>Cost Summary ID*</t>
  </si>
  <si>
    <t>** Refer to phases 1 - 4 on the Cost Summary tab.</t>
  </si>
  <si>
    <t>* Refer to Column C on the Cost Summary tab.</t>
  </si>
  <si>
    <t>Estimated Completion Phase #**</t>
  </si>
  <si>
    <r>
      <t>Cost Summary - A phase-by-phase summary of all costs required to fully execute the proposed scope of services and fully maintain and support products for 6 months following the final implementation.   The implementation phases must be consistent with those described throughout your proposal including the approach, project plan and staffing plan templates</t>
    </r>
    <r>
      <rPr>
        <sz val="11"/>
        <color rgb="FFFF0000"/>
        <rFont val="Garamond"/>
        <family val="1"/>
      </rPr>
      <t>.</t>
    </r>
    <r>
      <rPr>
        <sz val="11"/>
        <rFont val="Garamond"/>
        <family val="1"/>
      </rPr>
      <t xml:space="preserve"> </t>
    </r>
    <r>
      <rPr>
        <sz val="11"/>
        <color rgb="FFFF0000"/>
        <rFont val="Garamond"/>
        <family val="1"/>
      </rPr>
      <t xml:space="preserve"> Please pay particular attention to the instructions included as "notes" in certain cells.</t>
    </r>
  </si>
  <si>
    <t xml:space="preserve">Deliverable Based Payments </t>
  </si>
  <si>
    <t>Time and Material Based Payments</t>
  </si>
  <si>
    <t>Payment Trigger - Optional - Other Module Delivery and Acceptance (add more rows as needed)</t>
  </si>
  <si>
    <t xml:space="preserve">Services or Products </t>
  </si>
  <si>
    <t>Payment Type</t>
  </si>
  <si>
    <t>Rows 19 - ? Are time and materials based payment triggers (add more rows as needed)</t>
  </si>
  <si>
    <t>RFP 0000000748 Attachment D - Cost Proposal Template</t>
  </si>
  <si>
    <t xml:space="preserve">Required - Case Management Module </t>
  </si>
  <si>
    <t>Payment Trigger -  Case Management Module Delivery and Acceptance</t>
  </si>
  <si>
    <t>Rows 11 -  17  are optional deliverable based payment triggers and milestones.</t>
  </si>
  <si>
    <t>Rows 3 - 9 are required deliverable based payment triggers and milestones.</t>
  </si>
  <si>
    <t>Months 1 - 6</t>
  </si>
  <si>
    <t>Months 7 - 12</t>
  </si>
  <si>
    <t>Post-Project Year 1</t>
  </si>
  <si>
    <t>Post-Project -  Years 2+</t>
  </si>
  <si>
    <t>Annual</t>
  </si>
  <si>
    <t xml:space="preserve">Data Migration </t>
  </si>
  <si>
    <t>Mi-Case Orientation Session (GAP/FIT)</t>
  </si>
  <si>
    <t xml:space="preserve">Requirements Documentation </t>
  </si>
  <si>
    <t xml:space="preserve">Technical Requirements </t>
  </si>
  <si>
    <t>Functional Requirements</t>
  </si>
  <si>
    <t>Interfaces</t>
  </si>
  <si>
    <t>Reports</t>
  </si>
  <si>
    <t>Juvenile Facilities Processes</t>
  </si>
  <si>
    <t>Quality Assurance</t>
  </si>
  <si>
    <t>UAT</t>
  </si>
  <si>
    <t xml:space="preserve">Training </t>
  </si>
  <si>
    <t>Implementation</t>
  </si>
  <si>
    <t>CS - 32</t>
  </si>
  <si>
    <t>CS - 33</t>
  </si>
  <si>
    <t>CS - 34</t>
  </si>
  <si>
    <t>CS - 35</t>
  </si>
  <si>
    <t>CS - 36</t>
  </si>
  <si>
    <t>CS - 37</t>
  </si>
  <si>
    <t>CS - 38</t>
  </si>
  <si>
    <t>CS - 39</t>
  </si>
  <si>
    <t>CS - 40</t>
  </si>
  <si>
    <t>CS - 41</t>
  </si>
  <si>
    <t>CS - 42</t>
  </si>
  <si>
    <t>CS - 43</t>
  </si>
  <si>
    <t>CS - 44</t>
  </si>
  <si>
    <t>Adult Facilities (Male &amp; Female) Processes</t>
  </si>
  <si>
    <t xml:space="preserve">Project Governance </t>
  </si>
  <si>
    <t>30 Days Post Go -Live Support</t>
  </si>
  <si>
    <t xml:space="preserve">Project Initiation </t>
  </si>
  <si>
    <t>CS - 45</t>
  </si>
  <si>
    <t>All Prices are quoted in US Dollars</t>
  </si>
  <si>
    <t>Cloud Hosting Service</t>
  </si>
  <si>
    <t>Cloud Hosting Service  (including Database Software Initial Purchase)</t>
  </si>
  <si>
    <t xml:space="preserve">Estimated (charged at cost) Expenses </t>
  </si>
  <si>
    <t>CS - 46</t>
  </si>
  <si>
    <t>1 through 3 (reports carrying on through phase 3)</t>
  </si>
  <si>
    <t>1,2,3,4</t>
  </si>
  <si>
    <t>Mi-Case Software</t>
  </si>
  <si>
    <t>Optional - Scheduling Module</t>
  </si>
  <si>
    <t>Optional - Religious Services Module</t>
  </si>
  <si>
    <t>Optional - Warrants Module</t>
  </si>
  <si>
    <t>Optional - Detainers/Holds Module</t>
  </si>
  <si>
    <t>Optional - Victim Services Module</t>
  </si>
  <si>
    <t>Optional - Count Module</t>
  </si>
  <si>
    <t>Optional - Assessments Module</t>
  </si>
  <si>
    <t>Optional - PREA Module</t>
  </si>
  <si>
    <t>Optional - Staff Action Queue Dashboard Module</t>
  </si>
  <si>
    <t>Optional - Document Management Module</t>
  </si>
  <si>
    <t>Optional - Intake Module</t>
  </si>
  <si>
    <t>CS - 47</t>
  </si>
  <si>
    <t>CS - 48</t>
  </si>
  <si>
    <t>CS - 49</t>
  </si>
  <si>
    <t>CS - 50</t>
  </si>
  <si>
    <t>CS - 51</t>
  </si>
  <si>
    <t>CS - 52</t>
  </si>
  <si>
    <t>CS - 53</t>
  </si>
  <si>
    <t>CS - 54</t>
  </si>
  <si>
    <t>CS - 55</t>
  </si>
  <si>
    <t>CS - 56</t>
  </si>
  <si>
    <t xml:space="preserve">IDOC shall provide an acceptance of any deliverable within 30 days of the delivery to IDOC. In the event IDOC does not accept a deliverable within the 30 days and does not notify Mi-Case of a reason why the deliverable has been rejected, then it will be assumed that the deliverable is accepted.  </t>
  </si>
  <si>
    <t xml:space="preserve">Optional items are included in the base Mi-Case Software cost. Should IDOC wish to enable these modules there will be an additional consulting cost. This cost will be linked to the requisite effort required to implement these modules, with the exception of Re-Entry whereby Mi-Case have provided an implementation cost, as this module is required to facilitate other modules. </t>
  </si>
  <si>
    <t>Acceptance criteria for any milestone deliverable shall be agreed with IDOC at the commencement of the project.</t>
  </si>
  <si>
    <t>The Mi-Case Sentencing Module Configured and Customized for IDOC</t>
  </si>
  <si>
    <t>The Mi-Case Classification Module Configured and Customized for IDOC</t>
  </si>
  <si>
    <t>The Mi-Case Parole Module Configured and Customized for IDOC</t>
  </si>
  <si>
    <t>The Mi-Case (Cashless) Trust Fund Module Configured and Customized for IDOC</t>
  </si>
  <si>
    <t>The Mi-Case Conduct Module Configured and Customized for IDOC</t>
  </si>
  <si>
    <t>The Mi-Case Movement Module Configured and Customized for IDOC</t>
  </si>
  <si>
    <t>The Mi-Case Case Management Module Configured and Customized for IDOC</t>
  </si>
  <si>
    <t>The Mi-Case Grievance Module Out of the Box</t>
  </si>
  <si>
    <t>The Mi-Case Job Tracking Module Out of the Box</t>
  </si>
  <si>
    <t>The Mi-Case Visitation Module Out of the Box</t>
  </si>
  <si>
    <t>The Mi-Case Re-Entry Module Configured for IDOC</t>
  </si>
  <si>
    <t>The Mi-Case Investigations and intelligence (Internal Affairs) Module Out of the Box</t>
  </si>
  <si>
    <t>The Mi-Case Propoerty Module Out of the Box</t>
  </si>
  <si>
    <t>Initialization of the Project including the creation of all project control documents</t>
  </si>
  <si>
    <t>Range of Workshop Sessions used to define scope of each module and identify where the Out of the Box Solution meets IDOC's needs and where configuration and Customization is needed.</t>
  </si>
  <si>
    <t>Joinlty agreed Requirement docuements detailing any customizations and configurations to the Modules.</t>
  </si>
  <si>
    <t>Development of all IDOC OMS Reports</t>
  </si>
  <si>
    <t xml:space="preserve">Implementation of the IDOC OMS Technical requirements </t>
  </si>
  <si>
    <t xml:space="preserve">Implementation of the IDOC OMS Fucntional requirements </t>
  </si>
  <si>
    <t>Development of all IDOC OMS Interfaces</t>
  </si>
  <si>
    <t>Impelmentation of requirements for the Adult Facilities</t>
  </si>
  <si>
    <t>Impelmentation of requirements for the Juvenile Facilities</t>
  </si>
  <si>
    <t xml:space="preserve">Migration of Data from IDOC Legacy systems to  Mi-Case </t>
  </si>
  <si>
    <t>Quality Assurance and Testing of the IDOC OMS system</t>
  </si>
  <si>
    <t xml:space="preserve">Support during IDOC UAT </t>
  </si>
  <si>
    <t xml:space="preserve">Delivery of a 6 week Train the Trainer trainning program </t>
  </si>
  <si>
    <t>Implementation of the complete solution - Go-Live</t>
  </si>
  <si>
    <t>Projetc Governance and Management for the duration of the project</t>
  </si>
  <si>
    <t>Intensive support to IDOC for a 30 days post Go-Live</t>
  </si>
  <si>
    <t>Provison of the software and hardware hosting service</t>
  </si>
  <si>
    <t xml:space="preserve">The Base Mi-Case Software license </t>
  </si>
  <si>
    <t>The Mi-Case Software License shall be paid on Contract Award. CS-20</t>
  </si>
  <si>
    <t xml:space="preserve">Payment terms will be in-libe with the contract agreement </t>
  </si>
  <si>
    <t>All prices are less any applicable taxes</t>
  </si>
  <si>
    <t>Payment Milestone are a negotiable item as parto fo contract negotiations</t>
  </si>
  <si>
    <t>Mi-Case believe that they a providing IDOA with a an extremely cost effective solution. A one that has proven track record of implementation in a number of States and Jurisdictions. All pricing sheets have been completed in accordance with the instructions set forth in the 'Instructions' tab. In the event that the Mi-Case team have misunderstood the instructions or not completeted the sheets to the satisfaction of IDOC, then Mi-Case weclomes the opportunity to adjust and resolve any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</si>
</sst>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6" formatCode="&quot;$&quot;#,##0_);[Red]\(&quot;$&quot;#,##0\)"/>
    <numFmt numFmtId="44" formatCode="_(&quot;$&quot;* #,##0.00_);_(&quot;$&quot;* \(#,##0.00\);_(&quot;$&quot;* &quot;-&quot;??_);_(@_)"/>
    <numFmt numFmtId="164" formatCode="_(&quot;$&quot;* #,##0_);_(&quot;$&quot;* \(#,##0\);_(&quot;$&quot;* &quot;-&quot;??_);_(@_)"/>
  </numFmts>
  <fonts count="32" x14ac:knownFonts="1">
    <font>
      <sz val="11"/>
      <color theme="1"/>
      <name val="Calibri"/>
      <family val="2"/>
      <scheme val="minor"/>
    </font>
    <font>
      <sz val="11"/>
      <color theme="1"/>
      <name val="Calibri"/>
      <family val="2"/>
      <scheme val="minor"/>
    </font>
    <font>
      <b/>
      <sz val="10"/>
      <name val="Calibri"/>
      <family val="2"/>
    </font>
    <font>
      <b/>
      <sz val="10"/>
      <color rgb="FFFF0000"/>
      <name val="Calibri"/>
      <family val="2"/>
    </font>
    <font>
      <sz val="10"/>
      <name val="Arial"/>
      <family val="2"/>
    </font>
    <font>
      <sz val="10"/>
      <color rgb="FFFF0000"/>
      <name val="Calibri"/>
      <family val="2"/>
    </font>
    <font>
      <b/>
      <sz val="9"/>
      <name val="Calibri"/>
      <family val="2"/>
    </font>
    <font>
      <b/>
      <sz val="9"/>
      <color indexed="81"/>
      <name val="Tahoma"/>
      <family val="2"/>
    </font>
    <font>
      <sz val="9"/>
      <color indexed="81"/>
      <name val="Tahoma"/>
      <family val="2"/>
    </font>
    <font>
      <b/>
      <sz val="11"/>
      <color indexed="8"/>
      <name val="Calibri"/>
      <family val="2"/>
    </font>
    <font>
      <sz val="8"/>
      <name val="Calibri"/>
      <family val="2"/>
    </font>
    <font>
      <b/>
      <sz val="11"/>
      <name val="Calibri"/>
      <family val="2"/>
    </font>
    <font>
      <sz val="16"/>
      <name val="Garamond"/>
      <family val="1"/>
    </font>
    <font>
      <sz val="11"/>
      <color theme="1"/>
      <name val="Garamond"/>
      <family val="1"/>
    </font>
    <font>
      <sz val="14"/>
      <name val="Garamond"/>
      <family val="1"/>
    </font>
    <font>
      <b/>
      <sz val="11"/>
      <color theme="1"/>
      <name val="Garamond"/>
      <family val="1"/>
    </font>
    <font>
      <sz val="11"/>
      <name val="Garamond"/>
      <family val="1"/>
    </font>
    <font>
      <sz val="11"/>
      <color rgb="FFFF0000"/>
      <name val="Garamond"/>
      <family val="1"/>
    </font>
    <font>
      <b/>
      <sz val="12"/>
      <name val="Garamond"/>
      <family val="1"/>
    </font>
    <font>
      <sz val="12"/>
      <color theme="1"/>
      <name val="Garamond"/>
      <family val="1"/>
    </font>
    <font>
      <b/>
      <sz val="10"/>
      <name val="Garamond"/>
      <family val="1"/>
    </font>
    <font>
      <b/>
      <sz val="10"/>
      <color rgb="FFFF0000"/>
      <name val="Garamond"/>
      <family val="1"/>
    </font>
    <font>
      <sz val="10"/>
      <name val="Garamond"/>
      <family val="1"/>
    </font>
    <font>
      <sz val="10"/>
      <color theme="1"/>
      <name val="Garamond"/>
      <family val="1"/>
    </font>
    <font>
      <sz val="10"/>
      <color rgb="FFFF0000"/>
      <name val="Garamond"/>
      <family val="1"/>
    </font>
    <font>
      <b/>
      <sz val="12"/>
      <color theme="0"/>
      <name val="Garamond"/>
      <family val="1"/>
    </font>
    <font>
      <sz val="9"/>
      <name val="Garamond"/>
      <family val="1"/>
    </font>
    <font>
      <b/>
      <sz val="9"/>
      <name val="Garamond"/>
      <family val="1"/>
    </font>
    <font>
      <b/>
      <sz val="9"/>
      <color rgb="FFFF0000"/>
      <name val="Garamond"/>
      <family val="1"/>
    </font>
    <font>
      <b/>
      <sz val="8"/>
      <name val="Garamond"/>
      <family val="1"/>
    </font>
    <font>
      <b/>
      <sz val="10"/>
      <color theme="1"/>
      <name val="Garamond"/>
      <family val="1"/>
    </font>
    <font>
      <sz val="8"/>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EFFE5"/>
        <bgColor indexed="64"/>
      </patternFill>
    </fill>
    <fill>
      <patternFill patternType="solid">
        <fgColor indexed="9"/>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rgb="FFFF0000"/>
        <bgColor indexed="64"/>
      </patternFill>
    </fill>
    <fill>
      <patternFill patternType="lightUp">
        <bgColor theme="4" tint="0.79995117038483843"/>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160">
    <xf numFmtId="0" fontId="0" fillId="0" borderId="0" xfId="0"/>
    <xf numFmtId="0" fontId="2" fillId="2" borderId="1" xfId="0" applyFont="1" applyFill="1" applyBorder="1" applyAlignment="1">
      <alignment horizontal="center" vertical="top"/>
    </xf>
    <xf numFmtId="0" fontId="9" fillId="2" borderId="1" xfId="0" applyFont="1" applyFill="1" applyBorder="1" applyAlignment="1">
      <alignment horizontal="center" vertical="center" wrapText="1"/>
    </xf>
    <xf numFmtId="164" fontId="5" fillId="3" borderId="1" xfId="1" applyNumberFormat="1" applyFont="1" applyFill="1" applyBorder="1" applyAlignment="1">
      <alignment horizontal="center" vertical="top" wrapText="1"/>
    </xf>
    <xf numFmtId="0" fontId="6" fillId="3" borderId="1" xfId="0" applyFont="1" applyFill="1" applyBorder="1" applyAlignment="1">
      <alignment vertical="top" wrapText="1"/>
    </xf>
    <xf numFmtId="1" fontId="10" fillId="3" borderId="1" xfId="0" applyNumberFormat="1" applyFont="1" applyFill="1" applyBorder="1" applyAlignment="1">
      <alignment vertical="top" wrapText="1"/>
    </xf>
    <xf numFmtId="164" fontId="5" fillId="3" borderId="1" xfId="1" applyNumberFormat="1" applyFont="1" applyFill="1" applyBorder="1" applyAlignment="1">
      <alignment horizontal="left" vertical="center" wrapText="1" indent="5"/>
    </xf>
    <xf numFmtId="44" fontId="5" fillId="3" borderId="1" xfId="1" applyNumberFormat="1" applyFont="1" applyFill="1" applyBorder="1" applyAlignment="1">
      <alignment horizontal="center" vertical="top" wrapText="1"/>
    </xf>
    <xf numFmtId="164" fontId="11" fillId="0" borderId="0" xfId="1" applyNumberFormat="1" applyFont="1" applyFill="1" applyBorder="1" applyAlignment="1">
      <alignment horizontal="left" vertical="top" wrapText="1"/>
    </xf>
    <xf numFmtId="1" fontId="0" fillId="9" borderId="0" xfId="0" applyNumberFormat="1" applyFill="1"/>
    <xf numFmtId="164" fontId="5" fillId="3" borderId="1" xfId="1" applyNumberFormat="1" applyFont="1" applyFill="1" applyBorder="1" applyAlignment="1">
      <alignment horizontal="center" vertical="center" wrapText="1"/>
    </xf>
    <xf numFmtId="0" fontId="12" fillId="0" borderId="0" xfId="0" applyFont="1" applyBorder="1" applyAlignment="1">
      <alignment vertical="top" wrapText="1"/>
    </xf>
    <xf numFmtId="0" fontId="13" fillId="0" borderId="0" xfId="0" applyFont="1" applyBorder="1" applyAlignment="1">
      <alignment vertical="top" wrapText="1"/>
    </xf>
    <xf numFmtId="0" fontId="14" fillId="0" borderId="0" xfId="0" applyFont="1" applyBorder="1" applyAlignment="1">
      <alignment horizontal="left" vertical="top" wrapText="1"/>
    </xf>
    <xf numFmtId="0" fontId="15" fillId="2" borderId="1" xfId="0" applyFont="1" applyFill="1" applyBorder="1" applyAlignment="1">
      <alignment wrapText="1"/>
    </xf>
    <xf numFmtId="0" fontId="13" fillId="0" borderId="0" xfId="0" applyFont="1"/>
    <xf numFmtId="0" fontId="13" fillId="0" borderId="1" xfId="0" applyFont="1" applyFill="1" applyBorder="1" applyAlignment="1">
      <alignment wrapText="1"/>
    </xf>
    <xf numFmtId="0" fontId="13" fillId="0" borderId="0" xfId="0" applyFont="1" applyFill="1"/>
    <xf numFmtId="0" fontId="15" fillId="0" borderId="1" xfId="0" applyFont="1" applyFill="1" applyBorder="1" applyAlignment="1">
      <alignment wrapText="1"/>
    </xf>
    <xf numFmtId="0" fontId="16" fillId="0" borderId="1" xfId="0" applyFont="1" applyFill="1" applyBorder="1" applyAlignment="1">
      <alignment wrapText="1"/>
    </xf>
    <xf numFmtId="0" fontId="13" fillId="0" borderId="1" xfId="0" applyFont="1" applyBorder="1" applyAlignment="1">
      <alignment wrapText="1"/>
    </xf>
    <xf numFmtId="0" fontId="16" fillId="0" borderId="1" xfId="0" applyFont="1" applyFill="1" applyBorder="1" applyAlignment="1">
      <alignment vertical="top" wrapText="1"/>
    </xf>
    <xf numFmtId="0" fontId="17" fillId="0" borderId="1" xfId="0" applyFont="1" applyFill="1" applyBorder="1" applyAlignment="1">
      <alignment vertical="top" wrapText="1"/>
    </xf>
    <xf numFmtId="0" fontId="16" fillId="0" borderId="1" xfId="0" applyFont="1" applyBorder="1" applyAlignment="1">
      <alignment vertical="top" wrapText="1"/>
    </xf>
    <xf numFmtId="0" fontId="16" fillId="0" borderId="1" xfId="0" applyFont="1" applyBorder="1" applyAlignment="1">
      <alignment horizontal="justify" wrapText="1"/>
    </xf>
    <xf numFmtId="0" fontId="13" fillId="3" borderId="1" xfId="0" applyFont="1" applyFill="1" applyBorder="1" applyAlignment="1">
      <alignment wrapText="1"/>
    </xf>
    <xf numFmtId="0" fontId="17" fillId="0" borderId="1" xfId="0" applyFont="1" applyBorder="1" applyAlignment="1">
      <alignment wrapText="1"/>
    </xf>
    <xf numFmtId="0" fontId="13" fillId="0" borderId="1" xfId="0" applyFont="1" applyBorder="1"/>
    <xf numFmtId="0" fontId="16" fillId="0" borderId="1" xfId="0" applyFont="1" applyBorder="1" applyAlignment="1">
      <alignment wrapText="1"/>
    </xf>
    <xf numFmtId="0" fontId="13" fillId="0" borderId="0" xfId="0" applyFont="1" applyAlignment="1">
      <alignment wrapText="1"/>
    </xf>
    <xf numFmtId="0" fontId="18" fillId="2" borderId="1" xfId="0" applyFont="1" applyFill="1" applyBorder="1" applyAlignment="1">
      <alignment horizontal="center"/>
    </xf>
    <xf numFmtId="0" fontId="19" fillId="0" borderId="0" xfId="0" applyFont="1"/>
    <xf numFmtId="0" fontId="18" fillId="2" borderId="1" xfId="0" applyFont="1" applyFill="1" applyBorder="1" applyAlignment="1">
      <alignment horizontal="center" vertical="center" wrapText="1"/>
    </xf>
    <xf numFmtId="5" fontId="20"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4"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5" fontId="21" fillId="2" borderId="1" xfId="0" applyNumberFormat="1" applyFont="1" applyFill="1" applyBorder="1" applyAlignment="1">
      <alignment horizontal="center" vertical="center" wrapText="1"/>
    </xf>
    <xf numFmtId="16" fontId="21" fillId="3" borderId="1" xfId="0" quotePrefix="1" applyNumberFormat="1" applyFont="1" applyFill="1" applyBorder="1" applyAlignment="1">
      <alignment horizontal="center" vertical="center" wrapText="1"/>
    </xf>
    <xf numFmtId="16" fontId="21" fillId="4" borderId="0" xfId="0" quotePrefix="1" applyNumberFormat="1" applyFont="1" applyFill="1" applyBorder="1" applyAlignment="1">
      <alignment horizontal="center" vertical="center" wrapText="1"/>
    </xf>
    <xf numFmtId="0" fontId="22" fillId="5" borderId="1" xfId="0" applyFont="1" applyFill="1" applyBorder="1" applyAlignment="1">
      <alignment vertical="center" wrapText="1"/>
    </xf>
    <xf numFmtId="3" fontId="21" fillId="5" borderId="1" xfId="0" applyNumberFormat="1" applyFont="1" applyFill="1" applyBorder="1" applyAlignment="1">
      <alignment horizontal="center" vertical="center" wrapText="1"/>
    </xf>
    <xf numFmtId="3" fontId="20" fillId="5" borderId="1" xfId="0" applyNumberFormat="1" applyFont="1" applyFill="1" applyBorder="1" applyAlignment="1">
      <alignment horizontal="center" vertical="center" wrapText="1"/>
    </xf>
    <xf numFmtId="3" fontId="20" fillId="4" borderId="0" xfId="0" applyNumberFormat="1" applyFont="1" applyFill="1" applyBorder="1" applyAlignment="1">
      <alignment horizontal="center" vertical="center" wrapText="1"/>
    </xf>
    <xf numFmtId="3" fontId="20" fillId="0" borderId="0" xfId="0" applyNumberFormat="1" applyFont="1" applyFill="1" applyBorder="1" applyAlignment="1">
      <alignment horizontal="center" vertical="center" wrapText="1"/>
    </xf>
    <xf numFmtId="164" fontId="20" fillId="4" borderId="1" xfId="1" applyNumberFormat="1" applyFont="1" applyFill="1" applyBorder="1" applyAlignment="1">
      <alignment horizontal="left" vertical="top" wrapText="1"/>
    </xf>
    <xf numFmtId="164" fontId="21" fillId="4" borderId="1" xfId="1" applyNumberFormat="1" applyFont="1" applyFill="1" applyBorder="1" applyAlignment="1">
      <alignment horizontal="center" vertical="top" wrapText="1"/>
    </xf>
    <xf numFmtId="164" fontId="20" fillId="4" borderId="0" xfId="1" applyNumberFormat="1" applyFont="1" applyFill="1" applyBorder="1" applyAlignment="1">
      <alignment horizontal="left" vertical="top" wrapText="1"/>
    </xf>
    <xf numFmtId="164" fontId="20" fillId="0" borderId="0" xfId="1" applyNumberFormat="1" applyFont="1" applyFill="1" applyBorder="1" applyAlignment="1">
      <alignment horizontal="left" vertical="top" wrapText="1"/>
    </xf>
    <xf numFmtId="164" fontId="23" fillId="4" borderId="1" xfId="1" applyNumberFormat="1" applyFont="1" applyFill="1" applyBorder="1" applyAlignment="1">
      <alignment horizontal="left" wrapText="1" indent="1"/>
    </xf>
    <xf numFmtId="3" fontId="20" fillId="3" borderId="1" xfId="1" applyNumberFormat="1" applyFont="1" applyFill="1" applyBorder="1" applyAlignment="1">
      <alignment horizontal="center" vertical="top" wrapText="1"/>
    </xf>
    <xf numFmtId="3" fontId="20" fillId="3" borderId="1" xfId="1" applyNumberFormat="1" applyFont="1" applyFill="1" applyBorder="1" applyAlignment="1">
      <alignment vertical="top" wrapText="1"/>
    </xf>
    <xf numFmtId="3" fontId="22" fillId="3" borderId="1" xfId="1" applyNumberFormat="1" applyFont="1" applyFill="1" applyBorder="1" applyAlignment="1">
      <alignment vertical="top" wrapText="1"/>
    </xf>
    <xf numFmtId="3" fontId="20" fillId="4" borderId="0" xfId="1" applyNumberFormat="1" applyFont="1" applyFill="1" applyBorder="1" applyAlignment="1">
      <alignment vertical="top" wrapText="1"/>
    </xf>
    <xf numFmtId="3" fontId="20" fillId="0" borderId="0" xfId="1" applyNumberFormat="1" applyFont="1" applyFill="1" applyBorder="1" applyAlignment="1">
      <alignment horizontal="center" vertical="top" wrapText="1"/>
    </xf>
    <xf numFmtId="164" fontId="23" fillId="4" borderId="1" xfId="1" applyNumberFormat="1" applyFont="1" applyFill="1" applyBorder="1" applyAlignment="1">
      <alignment horizontal="left" vertical="top" wrapText="1" indent="1"/>
    </xf>
    <xf numFmtId="164" fontId="20" fillId="4" borderId="1" xfId="1" applyNumberFormat="1" applyFont="1" applyFill="1" applyBorder="1" applyAlignment="1">
      <alignment horizontal="right" vertical="top" wrapText="1"/>
    </xf>
    <xf numFmtId="3" fontId="21" fillId="3" borderId="1" xfId="1" applyNumberFormat="1" applyFont="1" applyFill="1" applyBorder="1" applyAlignment="1">
      <alignment horizontal="center" vertical="top" wrapText="1"/>
    </xf>
    <xf numFmtId="3" fontId="20" fillId="0" borderId="0" xfId="1" applyNumberFormat="1" applyFont="1" applyFill="1" applyBorder="1" applyAlignment="1">
      <alignment vertical="top" wrapText="1"/>
    </xf>
    <xf numFmtId="0" fontId="22" fillId="5" borderId="2" xfId="2" applyFont="1" applyFill="1" applyBorder="1" applyAlignment="1" applyProtection="1">
      <alignment horizontal="left" indent="1"/>
      <protection locked="0"/>
    </xf>
    <xf numFmtId="3" fontId="21" fillId="0" borderId="1" xfId="1" applyNumberFormat="1" applyFont="1" applyFill="1" applyBorder="1" applyAlignment="1">
      <alignment horizontal="center" vertical="top" wrapText="1"/>
    </xf>
    <xf numFmtId="3" fontId="20" fillId="0" borderId="1" xfId="1" applyNumberFormat="1" applyFont="1" applyFill="1" applyBorder="1" applyAlignment="1">
      <alignment vertical="top" wrapText="1"/>
    </xf>
    <xf numFmtId="3" fontId="22" fillId="0" borderId="1" xfId="0" applyNumberFormat="1" applyFont="1" applyFill="1" applyBorder="1" applyAlignment="1">
      <alignment vertical="top" wrapText="1"/>
    </xf>
    <xf numFmtId="3" fontId="22" fillId="4" borderId="0" xfId="0" applyNumberFormat="1" applyFont="1" applyFill="1" applyBorder="1" applyAlignment="1">
      <alignment vertical="top" wrapText="1"/>
    </xf>
    <xf numFmtId="3" fontId="20" fillId="0" borderId="0" xfId="0" applyNumberFormat="1" applyFont="1" applyFill="1" applyBorder="1" applyAlignment="1">
      <alignment horizontal="center" vertical="top" wrapText="1"/>
    </xf>
    <xf numFmtId="0" fontId="20" fillId="6" borderId="1" xfId="0" applyFont="1" applyFill="1" applyBorder="1" applyAlignment="1">
      <alignment horizontal="justify" vertical="top" wrapText="1"/>
    </xf>
    <xf numFmtId="3" fontId="21" fillId="6" borderId="1" xfId="1" applyNumberFormat="1" applyFont="1" applyFill="1" applyBorder="1" applyAlignment="1">
      <alignment horizontal="center" vertical="top" wrapText="1"/>
    </xf>
    <xf numFmtId="3" fontId="20" fillId="6" borderId="1" xfId="1" applyNumberFormat="1" applyFont="1" applyFill="1" applyBorder="1" applyAlignment="1">
      <alignment vertical="top" wrapText="1"/>
    </xf>
    <xf numFmtId="3" fontId="22" fillId="6" borderId="1" xfId="0" applyNumberFormat="1" applyFont="1" applyFill="1" applyBorder="1" applyAlignment="1">
      <alignment vertical="top" wrapText="1"/>
    </xf>
    <xf numFmtId="0" fontId="24" fillId="3" borderId="1" xfId="0" applyFont="1" applyFill="1" applyBorder="1" applyAlignment="1">
      <alignment horizontal="left" vertical="top" wrapText="1" indent="1"/>
    </xf>
    <xf numFmtId="3" fontId="22" fillId="3" borderId="1" xfId="0" applyNumberFormat="1" applyFont="1" applyFill="1" applyBorder="1" applyAlignment="1">
      <alignment vertical="top" wrapText="1"/>
    </xf>
    <xf numFmtId="0" fontId="20" fillId="6" borderId="1" xfId="0" applyFont="1" applyFill="1" applyBorder="1" applyAlignment="1">
      <alignment horizontal="right" vertical="top" wrapText="1"/>
    </xf>
    <xf numFmtId="6" fontId="22" fillId="0" borderId="1" xfId="0" applyNumberFormat="1" applyFont="1" applyBorder="1" applyAlignment="1">
      <alignment vertical="top" wrapText="1"/>
    </xf>
    <xf numFmtId="3" fontId="21" fillId="0" borderId="1" xfId="0" applyNumberFormat="1" applyFont="1" applyBorder="1" applyAlignment="1">
      <alignment horizontal="center" vertical="top" wrapText="1"/>
    </xf>
    <xf numFmtId="3" fontId="22" fillId="0" borderId="1" xfId="0" applyNumberFormat="1" applyFont="1" applyBorder="1" applyAlignment="1">
      <alignment vertical="top" wrapText="1"/>
    </xf>
    <xf numFmtId="0" fontId="20" fillId="7" borderId="1" xfId="0" applyFont="1" applyFill="1" applyBorder="1" applyAlignment="1">
      <alignment horizontal="justify" vertical="top" wrapText="1"/>
    </xf>
    <xf numFmtId="3" fontId="21" fillId="7" borderId="1" xfId="1" applyNumberFormat="1" applyFont="1" applyFill="1" applyBorder="1" applyAlignment="1">
      <alignment horizontal="center" vertical="top" wrapText="1"/>
    </xf>
    <xf numFmtId="3" fontId="20" fillId="7" borderId="1" xfId="1" applyNumberFormat="1" applyFont="1" applyFill="1" applyBorder="1" applyAlignment="1">
      <alignment vertical="top" wrapText="1"/>
    </xf>
    <xf numFmtId="3" fontId="22" fillId="7" borderId="1" xfId="0" applyNumberFormat="1" applyFont="1" applyFill="1" applyBorder="1" applyAlignment="1">
      <alignment vertical="top" wrapText="1"/>
    </xf>
    <xf numFmtId="0" fontId="20" fillId="7" borderId="1" xfId="0" applyFont="1" applyFill="1" applyBorder="1" applyAlignment="1">
      <alignment horizontal="right" vertical="top" wrapText="1"/>
    </xf>
    <xf numFmtId="0" fontId="20" fillId="0" borderId="1" xfId="0" applyFont="1" applyFill="1" applyBorder="1" applyAlignment="1">
      <alignment horizontal="justify" vertical="top" wrapText="1"/>
    </xf>
    <xf numFmtId="0" fontId="25" fillId="8" borderId="1" xfId="0" applyFont="1" applyFill="1" applyBorder="1" applyAlignment="1">
      <alignment horizontal="justify" vertical="top" wrapText="1"/>
    </xf>
    <xf numFmtId="0" fontId="18" fillId="8" borderId="1" xfId="0" applyFont="1" applyFill="1" applyBorder="1" applyAlignment="1">
      <alignment horizontal="justify" vertical="top" wrapText="1"/>
    </xf>
    <xf numFmtId="0" fontId="18" fillId="4" borderId="0" xfId="0" applyFont="1" applyFill="1" applyBorder="1" applyAlignment="1">
      <alignment horizontal="justify" vertical="top" wrapText="1"/>
    </xf>
    <xf numFmtId="0" fontId="18" fillId="0" borderId="0" xfId="0" applyFont="1" applyFill="1" applyBorder="1" applyAlignment="1">
      <alignment horizontal="justify" vertical="top" wrapText="1"/>
    </xf>
    <xf numFmtId="0" fontId="18" fillId="0" borderId="1" xfId="0" applyFont="1" applyFill="1" applyBorder="1" applyAlignment="1">
      <alignment horizontal="justify" vertical="top" wrapText="1"/>
    </xf>
    <xf numFmtId="0" fontId="13" fillId="0" borderId="0" xfId="0" applyFont="1" applyBorder="1"/>
    <xf numFmtId="6" fontId="22" fillId="0" borderId="2" xfId="0" applyNumberFormat="1" applyFont="1" applyBorder="1" applyAlignment="1">
      <alignment vertical="top" wrapText="1"/>
    </xf>
    <xf numFmtId="3" fontId="21" fillId="0" borderId="2" xfId="0" applyNumberFormat="1" applyFont="1" applyBorder="1" applyAlignment="1">
      <alignment horizontal="center" vertical="top" wrapText="1"/>
    </xf>
    <xf numFmtId="3" fontId="22" fillId="0" borderId="2" xfId="0" applyNumberFormat="1" applyFont="1" applyBorder="1" applyAlignment="1">
      <alignment vertical="top" wrapText="1"/>
    </xf>
    <xf numFmtId="0" fontId="20" fillId="4" borderId="3" xfId="0" applyFont="1" applyFill="1" applyBorder="1" applyAlignment="1">
      <alignment horizontal="center" vertical="center" wrapText="1"/>
    </xf>
    <xf numFmtId="16" fontId="21" fillId="4" borderId="3" xfId="0" quotePrefix="1" applyNumberFormat="1" applyFont="1" applyFill="1" applyBorder="1" applyAlignment="1">
      <alignment horizontal="center" vertical="center" wrapText="1"/>
    </xf>
    <xf numFmtId="3" fontId="22" fillId="4" borderId="3" xfId="0" applyNumberFormat="1" applyFont="1" applyFill="1" applyBorder="1" applyAlignment="1">
      <alignment vertical="top" wrapText="1"/>
    </xf>
    <xf numFmtId="3" fontId="20" fillId="0" borderId="1" xfId="0" applyNumberFormat="1" applyFont="1" applyBorder="1" applyAlignment="1">
      <alignment horizontal="center" vertical="top" wrapText="1"/>
    </xf>
    <xf numFmtId="0" fontId="20" fillId="4" borderId="1" xfId="0" applyFont="1" applyFill="1" applyBorder="1" applyAlignment="1">
      <alignment horizontal="left" vertical="top" wrapText="1"/>
    </xf>
    <xf numFmtId="3" fontId="21" fillId="4" borderId="1" xfId="1" applyNumberFormat="1" applyFont="1" applyFill="1" applyBorder="1" applyAlignment="1">
      <alignment horizontal="center" vertical="top" wrapText="1"/>
    </xf>
    <xf numFmtId="3" fontId="20" fillId="4" borderId="1" xfId="1" applyNumberFormat="1" applyFont="1" applyFill="1" applyBorder="1" applyAlignment="1">
      <alignment vertical="top" wrapText="1"/>
    </xf>
    <xf numFmtId="3" fontId="20" fillId="4" borderId="1" xfId="0" applyNumberFormat="1" applyFont="1" applyFill="1" applyBorder="1" applyAlignment="1">
      <alignment horizontal="center" vertical="top" wrapText="1"/>
    </xf>
    <xf numFmtId="0" fontId="22" fillId="3" borderId="1" xfId="0" applyFont="1" applyFill="1" applyBorder="1" applyAlignment="1">
      <alignment horizontal="left" vertical="top" wrapText="1" indent="1"/>
    </xf>
    <xf numFmtId="3" fontId="22" fillId="3" borderId="1" xfId="0" applyNumberFormat="1" applyFont="1" applyFill="1" applyBorder="1" applyAlignment="1">
      <alignment horizontal="center" vertical="top" wrapText="1"/>
    </xf>
    <xf numFmtId="0" fontId="20" fillId="4" borderId="1" xfId="0" applyFont="1" applyFill="1" applyBorder="1" applyAlignment="1">
      <alignment horizontal="right" vertical="top" wrapText="1"/>
    </xf>
    <xf numFmtId="3" fontId="20" fillId="4" borderId="3" xfId="1" applyNumberFormat="1" applyFont="1" applyFill="1" applyBorder="1" applyAlignment="1">
      <alignment vertical="top" wrapText="1"/>
    </xf>
    <xf numFmtId="0" fontId="22" fillId="0" borderId="1" xfId="0" applyFont="1" applyFill="1" applyBorder="1" applyAlignment="1">
      <alignment vertical="top" wrapText="1"/>
    </xf>
    <xf numFmtId="3" fontId="21" fillId="0" borderId="1" xfId="1" applyNumberFormat="1" applyFont="1" applyBorder="1" applyAlignment="1">
      <alignment horizontal="center" vertical="top" wrapText="1"/>
    </xf>
    <xf numFmtId="3" fontId="22" fillId="0" borderId="1" xfId="1" applyNumberFormat="1" applyFont="1" applyBorder="1" applyAlignment="1">
      <alignment vertical="top" wrapText="1"/>
    </xf>
    <xf numFmtId="3" fontId="20" fillId="6" borderId="1" xfId="0" applyNumberFormat="1" applyFont="1" applyFill="1" applyBorder="1" applyAlignment="1">
      <alignment horizontal="center" vertical="top" wrapText="1"/>
    </xf>
    <xf numFmtId="3" fontId="24" fillId="4" borderId="3" xfId="0" applyNumberFormat="1" applyFont="1" applyFill="1" applyBorder="1" applyAlignment="1">
      <alignment horizontal="right" vertical="top" wrapText="1"/>
    </xf>
    <xf numFmtId="3" fontId="22" fillId="3" borderId="1" xfId="0" applyNumberFormat="1" applyFont="1" applyFill="1" applyBorder="1" applyAlignment="1">
      <alignment horizontal="right" vertical="top" wrapText="1"/>
    </xf>
    <xf numFmtId="0" fontId="18" fillId="4" borderId="3" xfId="0" applyFont="1" applyFill="1" applyBorder="1" applyAlignment="1">
      <alignment horizontal="justify" vertical="top" wrapText="1"/>
    </xf>
    <xf numFmtId="0" fontId="26" fillId="0" borderId="0" xfId="0" applyFont="1" applyBorder="1" applyAlignment="1">
      <alignment vertical="top" wrapText="1"/>
    </xf>
    <xf numFmtId="0" fontId="27" fillId="0" borderId="0" xfId="0" applyFont="1" applyBorder="1" applyAlignment="1">
      <alignment horizontal="justify" vertical="top" wrapText="1"/>
    </xf>
    <xf numFmtId="3" fontId="28" fillId="0" borderId="0" xfId="0" applyNumberFormat="1" applyFont="1" applyBorder="1" applyAlignment="1">
      <alignment horizontal="center" vertical="top" wrapText="1"/>
    </xf>
    <xf numFmtId="3" fontId="26" fillId="0" borderId="0" xfId="0" applyNumberFormat="1" applyFont="1" applyBorder="1" applyAlignment="1">
      <alignment vertical="top" wrapText="1"/>
    </xf>
    <xf numFmtId="3" fontId="26" fillId="4" borderId="0" xfId="0" applyNumberFormat="1" applyFont="1" applyFill="1" applyBorder="1" applyAlignment="1">
      <alignment vertical="top" wrapText="1"/>
    </xf>
    <xf numFmtId="3" fontId="27" fillId="0" borderId="0" xfId="0" applyNumberFormat="1" applyFont="1" applyFill="1" applyBorder="1" applyAlignment="1">
      <alignment horizontal="center" vertical="top" wrapText="1"/>
    </xf>
    <xf numFmtId="3" fontId="21" fillId="8" borderId="1" xfId="0" applyNumberFormat="1" applyFont="1" applyFill="1" applyBorder="1" applyAlignment="1">
      <alignment horizontal="center" vertical="top" wrapText="1"/>
    </xf>
    <xf numFmtId="3" fontId="22" fillId="8" borderId="1" xfId="0" applyNumberFormat="1" applyFont="1" applyFill="1" applyBorder="1" applyAlignment="1">
      <alignment vertical="top" wrapText="1"/>
    </xf>
    <xf numFmtId="0" fontId="26" fillId="0" borderId="1" xfId="0" applyFont="1" applyFill="1" applyBorder="1" applyAlignment="1">
      <alignment vertical="top" wrapText="1"/>
    </xf>
    <xf numFmtId="3" fontId="21" fillId="3" borderId="1" xfId="0" applyNumberFormat="1" applyFont="1" applyFill="1" applyBorder="1" applyAlignment="1">
      <alignment horizontal="center" vertical="top" wrapText="1"/>
    </xf>
    <xf numFmtId="3" fontId="20" fillId="3" borderId="1" xfId="0" applyNumberFormat="1" applyFont="1" applyFill="1" applyBorder="1" applyAlignment="1">
      <alignment vertical="top" wrapText="1"/>
    </xf>
    <xf numFmtId="3" fontId="20" fillId="4" borderId="3" xfId="0" applyNumberFormat="1" applyFont="1" applyFill="1" applyBorder="1" applyAlignment="1">
      <alignment vertical="top" wrapText="1"/>
    </xf>
    <xf numFmtId="0" fontId="15" fillId="0" borderId="0" xfId="0" applyFont="1" applyAlignment="1">
      <alignment horizontal="right"/>
    </xf>
    <xf numFmtId="0" fontId="13" fillId="4" borderId="0" xfId="0" applyFont="1" applyFill="1" applyBorder="1"/>
    <xf numFmtId="0" fontId="15" fillId="0" borderId="0" xfId="0" applyFont="1"/>
    <xf numFmtId="0" fontId="20" fillId="2" borderId="1" xfId="0" applyFont="1" applyFill="1" applyBorder="1" applyAlignment="1">
      <alignment horizontal="center"/>
    </xf>
    <xf numFmtId="0" fontId="29" fillId="3" borderId="1" xfId="0" applyFont="1" applyFill="1" applyBorder="1"/>
    <xf numFmtId="44" fontId="5" fillId="3" borderId="0" xfId="1" applyNumberFormat="1" applyFont="1" applyFill="1" applyBorder="1" applyAlignment="1">
      <alignment horizontal="center" vertical="top" wrapText="1"/>
    </xf>
    <xf numFmtId="1" fontId="0" fillId="3" borderId="4" xfId="0" applyNumberFormat="1" applyFill="1" applyBorder="1"/>
    <xf numFmtId="164" fontId="5" fillId="3" borderId="4" xfId="1" applyNumberFormat="1" applyFont="1" applyFill="1" applyBorder="1" applyAlignment="1">
      <alignment horizontal="left" vertical="center" wrapText="1" indent="5"/>
    </xf>
    <xf numFmtId="164" fontId="5" fillId="3" borderId="4" xfId="1" applyNumberFormat="1" applyFont="1" applyFill="1" applyBorder="1" applyAlignment="1">
      <alignment horizontal="center" vertical="center" wrapText="1"/>
    </xf>
    <xf numFmtId="0" fontId="6" fillId="3" borderId="4" xfId="0" applyFont="1" applyFill="1" applyBorder="1" applyAlignment="1">
      <alignment vertical="top" wrapText="1"/>
    </xf>
    <xf numFmtId="1" fontId="10" fillId="3" borderId="4" xfId="0" applyNumberFormat="1" applyFont="1" applyFill="1" applyBorder="1" applyAlignment="1">
      <alignment vertical="top" wrapText="1"/>
    </xf>
    <xf numFmtId="164" fontId="5" fillId="3" borderId="6" xfId="1" applyNumberFormat="1" applyFont="1" applyFill="1" applyBorder="1" applyAlignment="1">
      <alignment horizontal="left" vertical="center" wrapText="1" indent="5"/>
    </xf>
    <xf numFmtId="164" fontId="5" fillId="3" borderId="6" xfId="1" applyNumberFormat="1" applyFont="1" applyFill="1" applyBorder="1" applyAlignment="1">
      <alignment horizontal="center" vertical="center" wrapText="1"/>
    </xf>
    <xf numFmtId="0" fontId="6" fillId="3" borderId="6" xfId="0" applyFont="1" applyFill="1" applyBorder="1" applyAlignment="1">
      <alignment vertical="top" wrapText="1"/>
    </xf>
    <xf numFmtId="1" fontId="10" fillId="3" borderId="6" xfId="0" applyNumberFormat="1" applyFont="1" applyFill="1" applyBorder="1" applyAlignment="1">
      <alignment vertical="top" wrapText="1"/>
    </xf>
    <xf numFmtId="0" fontId="2" fillId="2" borderId="1" xfId="0" applyFont="1" applyFill="1" applyBorder="1" applyAlignment="1">
      <alignment horizontal="center" vertical="center" wrapText="1"/>
    </xf>
    <xf numFmtId="164" fontId="3" fillId="3" borderId="1" xfId="1" applyNumberFormat="1" applyFont="1" applyFill="1" applyBorder="1" applyAlignment="1">
      <alignment vertical="center" wrapText="1"/>
    </xf>
    <xf numFmtId="164" fontId="3" fillId="3" borderId="9" xfId="1" applyNumberFormat="1" applyFont="1" applyFill="1" applyBorder="1" applyAlignment="1">
      <alignment vertical="center" wrapText="1"/>
    </xf>
    <xf numFmtId="164" fontId="3" fillId="3" borderId="5" xfId="1" applyNumberFormat="1" applyFont="1" applyFill="1" applyBorder="1" applyAlignment="1">
      <alignment vertical="center" wrapText="1"/>
    </xf>
    <xf numFmtId="164" fontId="3" fillId="10" borderId="1" xfId="1" applyNumberFormat="1" applyFont="1" applyFill="1" applyBorder="1" applyAlignment="1">
      <alignment horizontal="left" vertical="center" wrapText="1"/>
    </xf>
    <xf numFmtId="0" fontId="6" fillId="10" borderId="1" xfId="0" applyFont="1" applyFill="1" applyBorder="1" applyAlignment="1">
      <alignment vertical="top" wrapText="1"/>
    </xf>
    <xf numFmtId="1" fontId="10" fillId="10" borderId="1" xfId="0" applyNumberFormat="1" applyFont="1" applyFill="1" applyBorder="1" applyAlignment="1">
      <alignment vertical="top" wrapText="1"/>
    </xf>
    <xf numFmtId="0" fontId="6" fillId="3" borderId="5" xfId="0" applyFont="1" applyFill="1" applyBorder="1" applyAlignment="1">
      <alignment vertical="top" wrapText="1"/>
    </xf>
    <xf numFmtId="164" fontId="3" fillId="3" borderId="10" xfId="1" applyNumberFormat="1" applyFont="1" applyFill="1" applyBorder="1" applyAlignment="1">
      <alignment vertical="center" wrapText="1"/>
    </xf>
    <xf numFmtId="3" fontId="30" fillId="9" borderId="1" xfId="0" applyNumberFormat="1" applyFont="1" applyFill="1" applyBorder="1"/>
    <xf numFmtId="164" fontId="5" fillId="3" borderId="5" xfId="1" applyNumberFormat="1" applyFont="1" applyFill="1" applyBorder="1" applyAlignment="1">
      <alignment horizontal="left" vertical="center" wrapText="1" indent="5"/>
    </xf>
    <xf numFmtId="164" fontId="3" fillId="3" borderId="5" xfId="1" applyNumberFormat="1" applyFont="1" applyFill="1" applyBorder="1" applyAlignment="1">
      <alignment horizontal="center" vertical="center" wrapText="1"/>
    </xf>
    <xf numFmtId="164" fontId="3" fillId="3" borderId="3" xfId="1" applyNumberFormat="1" applyFont="1" applyFill="1" applyBorder="1" applyAlignment="1">
      <alignment horizontal="center" vertical="center" wrapText="1"/>
    </xf>
    <xf numFmtId="164" fontId="3" fillId="3" borderId="7" xfId="1" applyNumberFormat="1" applyFont="1" applyFill="1" applyBorder="1" applyAlignment="1">
      <alignment horizontal="center" vertical="center" wrapText="1"/>
    </xf>
    <xf numFmtId="164" fontId="3" fillId="3" borderId="1" xfId="1" applyNumberFormat="1" applyFont="1" applyFill="1" applyBorder="1" applyAlignment="1">
      <alignment horizontal="center" vertical="center" wrapText="1"/>
    </xf>
    <xf numFmtId="164" fontId="3" fillId="3" borderId="6" xfId="1" applyNumberFormat="1" applyFont="1" applyFill="1" applyBorder="1" applyAlignment="1">
      <alignment horizontal="center" vertical="center" wrapText="1"/>
    </xf>
    <xf numFmtId="164" fontId="11" fillId="0" borderId="0" xfId="1" applyNumberFormat="1" applyFont="1" applyFill="1" applyBorder="1" applyAlignment="1">
      <alignment horizontal="left" vertical="top" wrapText="1"/>
    </xf>
    <xf numFmtId="44" fontId="3" fillId="3" borderId="5" xfId="1" applyNumberFormat="1" applyFont="1" applyFill="1" applyBorder="1" applyAlignment="1">
      <alignment horizontal="center" vertical="center" wrapText="1"/>
    </xf>
    <xf numFmtId="44" fontId="3" fillId="3" borderId="7" xfId="1" applyNumberFormat="1" applyFont="1" applyFill="1" applyBorder="1" applyAlignment="1">
      <alignment horizontal="center" vertical="center" wrapText="1"/>
    </xf>
    <xf numFmtId="44" fontId="3" fillId="3" borderId="3" xfId="1" applyNumberFormat="1" applyFont="1" applyFill="1" applyBorder="1" applyAlignment="1">
      <alignment horizontal="center" vertical="center" wrapText="1"/>
    </xf>
    <xf numFmtId="44" fontId="3" fillId="3" borderId="4" xfId="1" applyNumberFormat="1" applyFont="1" applyFill="1" applyBorder="1" applyAlignment="1">
      <alignment horizontal="center" vertical="center" wrapText="1"/>
    </xf>
    <xf numFmtId="44" fontId="3" fillId="3" borderId="8" xfId="1" applyNumberFormat="1" applyFont="1" applyFill="1" applyBorder="1" applyAlignment="1">
      <alignment horizontal="center" vertical="center" wrapText="1"/>
    </xf>
    <xf numFmtId="0" fontId="29" fillId="3" borderId="1" xfId="0" applyFont="1" applyFill="1" applyBorder="1" applyAlignment="1">
      <alignment wrapText="1"/>
    </xf>
    <xf numFmtId="0" fontId="18" fillId="3" borderId="1" xfId="0" applyFont="1" applyFill="1" applyBorder="1" applyAlignment="1">
      <alignment wrapText="1"/>
    </xf>
  </cellXfs>
  <cellStyles count="3">
    <cellStyle name="Currency" xfId="1" builtinId="4"/>
    <cellStyle name="Normal" xfId="0" builtinId="0"/>
    <cellStyle name="Normal_EvanStaf"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7"/>
  <sheetViews>
    <sheetView topLeftCell="A24" zoomScale="130" zoomScaleNormal="130" workbookViewId="0">
      <selection activeCell="A45" sqref="A45"/>
    </sheetView>
  </sheetViews>
  <sheetFormatPr defaultColWidth="8.796875" defaultRowHeight="14.25" x14ac:dyDescent="0.45"/>
  <cols>
    <col min="1" max="1" width="160.59765625" style="29" customWidth="1"/>
    <col min="2" max="16384" width="8.796875" style="15"/>
  </cols>
  <sheetData>
    <row r="1" spans="1:1" s="12" customFormat="1" ht="24.75" customHeight="1" x14ac:dyDescent="0.45">
      <c r="A1" s="11" t="s">
        <v>0</v>
      </c>
    </row>
    <row r="2" spans="1:1" s="12" customFormat="1" ht="24.75" customHeight="1" x14ac:dyDescent="0.45">
      <c r="A2" s="13" t="s">
        <v>151</v>
      </c>
    </row>
    <row r="3" spans="1:1" s="12" customFormat="1" ht="18" x14ac:dyDescent="0.45">
      <c r="A3" s="13" t="s">
        <v>1</v>
      </c>
    </row>
    <row r="4" spans="1:1" s="12" customFormat="1" ht="18" x14ac:dyDescent="0.45">
      <c r="A4" s="13"/>
    </row>
    <row r="5" spans="1:1" x14ac:dyDescent="0.45">
      <c r="A5" s="14" t="s">
        <v>2</v>
      </c>
    </row>
    <row r="6" spans="1:1" s="17" customFormat="1" ht="28.5" x14ac:dyDescent="0.45">
      <c r="A6" s="16" t="s">
        <v>3</v>
      </c>
    </row>
    <row r="7" spans="1:1" s="17" customFormat="1" x14ac:dyDescent="0.45">
      <c r="A7" s="18"/>
    </row>
    <row r="8" spans="1:1" ht="42.75" x14ac:dyDescent="0.45">
      <c r="A8" s="20" t="s">
        <v>4</v>
      </c>
    </row>
    <row r="9" spans="1:1" x14ac:dyDescent="0.45">
      <c r="A9" s="20"/>
    </row>
    <row r="10" spans="1:1" ht="27.7" customHeight="1" x14ac:dyDescent="0.45">
      <c r="A10" s="20" t="s">
        <v>5</v>
      </c>
    </row>
    <row r="11" spans="1:1" x14ac:dyDescent="0.45">
      <c r="A11" s="20"/>
    </row>
    <row r="12" spans="1:1" ht="43.45" customHeight="1" x14ac:dyDescent="0.45">
      <c r="A12" s="19" t="s">
        <v>6</v>
      </c>
    </row>
    <row r="13" spans="1:1" x14ac:dyDescent="0.45">
      <c r="A13" s="20"/>
    </row>
    <row r="14" spans="1:1" ht="28.5" x14ac:dyDescent="0.45">
      <c r="A14" s="20" t="s">
        <v>7</v>
      </c>
    </row>
    <row r="15" spans="1:1" x14ac:dyDescent="0.45">
      <c r="A15" s="20"/>
    </row>
    <row r="16" spans="1:1" x14ac:dyDescent="0.45">
      <c r="A16" s="21" t="s">
        <v>135</v>
      </c>
    </row>
    <row r="17" spans="1:1" x14ac:dyDescent="0.45">
      <c r="A17" s="21"/>
    </row>
    <row r="18" spans="1:1" x14ac:dyDescent="0.45">
      <c r="A18" s="22" t="s">
        <v>8</v>
      </c>
    </row>
    <row r="19" spans="1:1" x14ac:dyDescent="0.45">
      <c r="A19" s="23"/>
    </row>
    <row r="20" spans="1:1" x14ac:dyDescent="0.45">
      <c r="A20" s="24" t="s">
        <v>9</v>
      </c>
    </row>
    <row r="21" spans="1:1" x14ac:dyDescent="0.45">
      <c r="A21" s="24"/>
    </row>
    <row r="22" spans="1:1" ht="28.5" x14ac:dyDescent="0.45">
      <c r="A22" s="24" t="s">
        <v>10</v>
      </c>
    </row>
    <row r="23" spans="1:1" x14ac:dyDescent="0.45">
      <c r="A23" s="24"/>
    </row>
    <row r="24" spans="1:1" x14ac:dyDescent="0.45">
      <c r="A24" s="24" t="s">
        <v>11</v>
      </c>
    </row>
    <row r="25" spans="1:1" x14ac:dyDescent="0.45">
      <c r="A25" s="24"/>
    </row>
    <row r="26" spans="1:1" x14ac:dyDescent="0.45">
      <c r="A26" s="24" t="s">
        <v>12</v>
      </c>
    </row>
    <row r="27" spans="1:1" x14ac:dyDescent="0.45">
      <c r="A27" s="24"/>
    </row>
    <row r="28" spans="1:1" ht="15" customHeight="1" x14ac:dyDescent="0.45">
      <c r="A28" s="14" t="s">
        <v>13</v>
      </c>
    </row>
    <row r="29" spans="1:1" ht="15" customHeight="1" x14ac:dyDescent="0.45">
      <c r="A29" s="25" t="s">
        <v>14</v>
      </c>
    </row>
    <row r="30" spans="1:1" ht="15" customHeight="1" x14ac:dyDescent="0.45">
      <c r="A30" s="20"/>
    </row>
    <row r="31" spans="1:1" ht="28.5" x14ac:dyDescent="0.45">
      <c r="A31" s="26" t="s">
        <v>15</v>
      </c>
    </row>
    <row r="32" spans="1:1" x14ac:dyDescent="0.45">
      <c r="A32" s="20"/>
    </row>
    <row r="33" spans="1:1" x14ac:dyDescent="0.45">
      <c r="A33" s="20" t="s">
        <v>16</v>
      </c>
    </row>
    <row r="34" spans="1:1" x14ac:dyDescent="0.45">
      <c r="A34" s="20"/>
    </row>
    <row r="35" spans="1:1" x14ac:dyDescent="0.45">
      <c r="A35" s="20" t="s">
        <v>17</v>
      </c>
    </row>
    <row r="36" spans="1:1" x14ac:dyDescent="0.45">
      <c r="A36" s="20"/>
    </row>
    <row r="37" spans="1:1" x14ac:dyDescent="0.45">
      <c r="A37" s="20" t="s">
        <v>18</v>
      </c>
    </row>
    <row r="38" spans="1:1" x14ac:dyDescent="0.45">
      <c r="A38" s="20"/>
    </row>
    <row r="39" spans="1:1" x14ac:dyDescent="0.45">
      <c r="A39" s="27" t="s">
        <v>19</v>
      </c>
    </row>
    <row r="40" spans="1:1" x14ac:dyDescent="0.45">
      <c r="A40" s="20"/>
    </row>
    <row r="41" spans="1:1" x14ac:dyDescent="0.45">
      <c r="A41" s="20" t="s">
        <v>20</v>
      </c>
    </row>
    <row r="42" spans="1:1" x14ac:dyDescent="0.45">
      <c r="A42" s="20"/>
    </row>
    <row r="43" spans="1:1" x14ac:dyDescent="0.45">
      <c r="A43" s="14" t="s">
        <v>21</v>
      </c>
    </row>
    <row r="44" spans="1:1" s="17" customFormat="1" x14ac:dyDescent="0.45">
      <c r="A44" s="16" t="s">
        <v>22</v>
      </c>
    </row>
    <row r="45" spans="1:1" ht="28.5" x14ac:dyDescent="0.45">
      <c r="A45" s="28" t="s">
        <v>144</v>
      </c>
    </row>
    <row r="46" spans="1:1" x14ac:dyDescent="0.45">
      <c r="A46" s="20" t="s">
        <v>23</v>
      </c>
    </row>
    <row r="47" spans="1:1" ht="28.5" x14ac:dyDescent="0.45">
      <c r="A47" s="21" t="s">
        <v>24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82"/>
  <sheetViews>
    <sheetView tabSelected="1" zoomScale="130" zoomScaleNormal="130" workbookViewId="0">
      <selection activeCell="F32" sqref="F32"/>
    </sheetView>
  </sheetViews>
  <sheetFormatPr defaultColWidth="8.796875" defaultRowHeight="14.25" x14ac:dyDescent="0.45"/>
  <cols>
    <col min="1" max="1" width="4.53125" style="15" customWidth="1"/>
    <col min="2" max="2" width="64.53125" style="15" bestFit="1" customWidth="1"/>
    <col min="3" max="3" width="11.46484375" style="15" customWidth="1"/>
    <col min="4" max="8" width="8.796875" style="15"/>
    <col min="9" max="9" width="3.19921875" style="122" customWidth="1"/>
    <col min="10" max="11" width="12.46484375" style="15" customWidth="1"/>
    <col min="12" max="12" width="11.19921875" style="15" bestFit="1" customWidth="1"/>
    <col min="13" max="16384" width="8.796875" style="15"/>
  </cols>
  <sheetData>
    <row r="1" spans="2:12" ht="26.25" x14ac:dyDescent="0.45">
      <c r="B1" s="32" t="s">
        <v>26</v>
      </c>
      <c r="C1" s="33" t="s">
        <v>27</v>
      </c>
      <c r="D1" s="33" t="s">
        <v>28</v>
      </c>
      <c r="E1" s="34" t="s">
        <v>29</v>
      </c>
      <c r="F1" s="34" t="s">
        <v>30</v>
      </c>
      <c r="G1" s="34" t="s">
        <v>31</v>
      </c>
      <c r="H1" s="34" t="s">
        <v>32</v>
      </c>
      <c r="I1" s="35"/>
      <c r="J1" s="36"/>
      <c r="K1" s="36"/>
      <c r="L1" s="36"/>
    </row>
    <row r="2" spans="2:12" ht="15.4" x14ac:dyDescent="0.45">
      <c r="B2" s="32" t="s">
        <v>33</v>
      </c>
      <c r="C2" s="37"/>
      <c r="D2" s="33"/>
      <c r="E2" s="38" t="s">
        <v>34</v>
      </c>
      <c r="F2" s="38" t="s">
        <v>35</v>
      </c>
      <c r="G2" s="38" t="s">
        <v>36</v>
      </c>
      <c r="H2" s="38" t="s">
        <v>37</v>
      </c>
      <c r="I2" s="39"/>
      <c r="J2" s="36"/>
      <c r="K2" s="36"/>
      <c r="L2" s="36"/>
    </row>
    <row r="3" spans="2:12" x14ac:dyDescent="0.45">
      <c r="B3" s="40"/>
      <c r="C3" s="41"/>
      <c r="D3" s="42"/>
      <c r="E3" s="42"/>
      <c r="F3" s="42"/>
      <c r="G3" s="42"/>
      <c r="H3" s="42"/>
      <c r="I3" s="43"/>
      <c r="J3" s="44"/>
      <c r="K3" s="44"/>
      <c r="L3" s="44"/>
    </row>
    <row r="4" spans="2:12" x14ac:dyDescent="0.45">
      <c r="B4" s="45" t="s">
        <v>38</v>
      </c>
      <c r="C4" s="46"/>
      <c r="D4" s="45"/>
      <c r="E4" s="45"/>
      <c r="F4" s="45"/>
      <c r="G4" s="45"/>
      <c r="H4" s="45"/>
      <c r="I4" s="47"/>
      <c r="J4" s="48"/>
      <c r="K4" s="48"/>
      <c r="L4" s="48"/>
    </row>
    <row r="5" spans="2:12" x14ac:dyDescent="0.45">
      <c r="B5" s="49" t="s">
        <v>39</v>
      </c>
      <c r="C5" s="50" t="s">
        <v>40</v>
      </c>
      <c r="D5" s="51">
        <f t="shared" ref="D5:D26" si="0">SUM(E5:H5)</f>
        <v>596160</v>
      </c>
      <c r="E5" s="52"/>
      <c r="F5" s="52"/>
      <c r="G5" s="52"/>
      <c r="H5" s="52">
        <v>596160</v>
      </c>
      <c r="I5" s="53"/>
      <c r="J5" s="54"/>
      <c r="K5" s="54"/>
      <c r="L5" s="54"/>
    </row>
    <row r="6" spans="2:12" x14ac:dyDescent="0.45">
      <c r="B6" s="49" t="s">
        <v>41</v>
      </c>
      <c r="C6" s="50" t="s">
        <v>42</v>
      </c>
      <c r="D6" s="51">
        <f t="shared" si="0"/>
        <v>264960</v>
      </c>
      <c r="E6" s="52"/>
      <c r="F6" s="52"/>
      <c r="G6" s="52"/>
      <c r="H6" s="52">
        <v>264960</v>
      </c>
      <c r="I6" s="53"/>
      <c r="J6" s="54"/>
      <c r="K6" s="54"/>
      <c r="L6" s="54"/>
    </row>
    <row r="7" spans="2:12" x14ac:dyDescent="0.45">
      <c r="B7" s="55" t="s">
        <v>43</v>
      </c>
      <c r="C7" s="50" t="s">
        <v>44</v>
      </c>
      <c r="D7" s="51">
        <f t="shared" si="0"/>
        <v>264960</v>
      </c>
      <c r="E7" s="52"/>
      <c r="F7" s="52"/>
      <c r="G7" s="52"/>
      <c r="H7" s="52">
        <v>264960</v>
      </c>
      <c r="I7" s="53"/>
      <c r="J7" s="54"/>
      <c r="K7" s="54"/>
      <c r="L7" s="54"/>
    </row>
    <row r="8" spans="2:12" x14ac:dyDescent="0.45">
      <c r="B8" s="55" t="s">
        <v>45</v>
      </c>
      <c r="C8" s="50" t="s">
        <v>46</v>
      </c>
      <c r="D8" s="51">
        <f t="shared" si="0"/>
        <v>915625</v>
      </c>
      <c r="E8" s="52"/>
      <c r="F8" s="52">
        <v>375000</v>
      </c>
      <c r="G8" s="52">
        <v>540625</v>
      </c>
      <c r="H8" s="52"/>
      <c r="I8" s="53"/>
      <c r="J8" s="54"/>
      <c r="K8" s="54"/>
      <c r="L8" s="54"/>
    </row>
    <row r="9" spans="2:12" x14ac:dyDescent="0.45">
      <c r="B9" s="55" t="s">
        <v>47</v>
      </c>
      <c r="C9" s="50" t="s">
        <v>48</v>
      </c>
      <c r="D9" s="51">
        <f t="shared" si="0"/>
        <v>132480</v>
      </c>
      <c r="E9" s="52"/>
      <c r="F9" s="52"/>
      <c r="G9" s="52"/>
      <c r="H9" s="52">
        <v>132480</v>
      </c>
      <c r="I9" s="53"/>
      <c r="J9" s="54"/>
      <c r="K9" s="54"/>
      <c r="L9" s="54"/>
    </row>
    <row r="10" spans="2:12" x14ac:dyDescent="0.45">
      <c r="B10" s="55" t="s">
        <v>49</v>
      </c>
      <c r="C10" s="50" t="s">
        <v>50</v>
      </c>
      <c r="D10" s="51">
        <f t="shared" si="0"/>
        <v>264960</v>
      </c>
      <c r="E10" s="52"/>
      <c r="F10" s="52"/>
      <c r="G10" s="52"/>
      <c r="H10" s="52">
        <v>264960</v>
      </c>
      <c r="I10" s="53"/>
      <c r="J10" s="54"/>
      <c r="K10" s="54"/>
      <c r="L10" s="54"/>
    </row>
    <row r="11" spans="2:12" x14ac:dyDescent="0.45">
      <c r="B11" s="55" t="s">
        <v>152</v>
      </c>
      <c r="C11" s="50" t="s">
        <v>52</v>
      </c>
      <c r="D11" s="51">
        <f t="shared" si="0"/>
        <v>132480</v>
      </c>
      <c r="E11" s="52"/>
      <c r="F11" s="52"/>
      <c r="G11" s="52"/>
      <c r="H11" s="52">
        <v>132480</v>
      </c>
      <c r="I11" s="53"/>
      <c r="J11" s="54"/>
      <c r="K11" s="54"/>
      <c r="L11" s="54"/>
    </row>
    <row r="12" spans="2:12" x14ac:dyDescent="0.45">
      <c r="B12" s="55" t="s">
        <v>189</v>
      </c>
      <c r="C12" s="118" t="s">
        <v>139</v>
      </c>
      <c r="D12" s="51">
        <f t="shared" si="0"/>
        <v>50104</v>
      </c>
      <c r="E12" s="52">
        <v>50104</v>
      </c>
      <c r="F12" s="52"/>
      <c r="G12" s="52"/>
      <c r="H12" s="52"/>
      <c r="I12" s="53"/>
      <c r="J12" s="54"/>
      <c r="K12" s="54"/>
      <c r="L12" s="54"/>
    </row>
    <row r="13" spans="2:12" x14ac:dyDescent="0.45">
      <c r="B13" s="55" t="s">
        <v>162</v>
      </c>
      <c r="C13" s="118" t="s">
        <v>173</v>
      </c>
      <c r="D13" s="51">
        <f t="shared" si="0"/>
        <v>700400</v>
      </c>
      <c r="E13" s="52">
        <v>412000</v>
      </c>
      <c r="F13" s="52">
        <v>65920</v>
      </c>
      <c r="G13" s="52">
        <v>222480</v>
      </c>
      <c r="H13" s="52"/>
      <c r="I13" s="53"/>
      <c r="J13" s="54"/>
      <c r="K13" s="54"/>
      <c r="L13" s="54"/>
    </row>
    <row r="14" spans="2:12" x14ac:dyDescent="0.45">
      <c r="B14" s="55" t="s">
        <v>163</v>
      </c>
      <c r="C14" s="118" t="s">
        <v>174</v>
      </c>
      <c r="D14" s="51">
        <f t="shared" si="0"/>
        <v>725680</v>
      </c>
      <c r="E14" s="52">
        <f>5120+5120+8240</f>
        <v>18480</v>
      </c>
      <c r="F14" s="52">
        <v>484720</v>
      </c>
      <c r="G14" s="52">
        <v>222480</v>
      </c>
      <c r="H14" s="52"/>
      <c r="I14" s="53"/>
      <c r="J14" s="54"/>
      <c r="K14" s="54"/>
      <c r="L14" s="54"/>
    </row>
    <row r="15" spans="2:12" x14ac:dyDescent="0.45">
      <c r="B15" s="55" t="s">
        <v>164</v>
      </c>
      <c r="C15" s="118" t="s">
        <v>175</v>
      </c>
      <c r="D15" s="51">
        <f t="shared" si="0"/>
        <v>220800</v>
      </c>
      <c r="E15" s="52"/>
      <c r="F15" s="52"/>
      <c r="G15" s="52">
        <v>220800</v>
      </c>
      <c r="H15" s="52"/>
      <c r="I15" s="53"/>
      <c r="J15" s="54"/>
      <c r="K15" s="54"/>
      <c r="L15" s="54"/>
    </row>
    <row r="16" spans="2:12" x14ac:dyDescent="0.45">
      <c r="B16" s="55" t="s">
        <v>165</v>
      </c>
      <c r="C16" s="118" t="s">
        <v>176</v>
      </c>
      <c r="D16" s="51">
        <f t="shared" si="0"/>
        <v>134964</v>
      </c>
      <c r="E16" s="52"/>
      <c r="F16" s="52">
        <v>134964</v>
      </c>
      <c r="G16" s="52"/>
      <c r="H16" s="52"/>
      <c r="I16" s="53"/>
      <c r="J16" s="54"/>
      <c r="K16" s="54"/>
      <c r="L16" s="54"/>
    </row>
    <row r="17" spans="2:12" x14ac:dyDescent="0.45">
      <c r="B17" s="55" t="s">
        <v>166</v>
      </c>
      <c r="C17" s="118" t="s">
        <v>177</v>
      </c>
      <c r="D17" s="51">
        <f t="shared" si="0"/>
        <v>794880</v>
      </c>
      <c r="E17" s="52"/>
      <c r="F17" s="52"/>
      <c r="G17" s="52"/>
      <c r="H17" s="52">
        <v>794880</v>
      </c>
      <c r="I17" s="53"/>
      <c r="J17" s="54"/>
      <c r="K17" s="54"/>
      <c r="L17" s="54"/>
    </row>
    <row r="18" spans="2:12" x14ac:dyDescent="0.45">
      <c r="B18" s="55" t="s">
        <v>167</v>
      </c>
      <c r="C18" s="118" t="s">
        <v>178</v>
      </c>
      <c r="D18" s="51">
        <f t="shared" si="0"/>
        <v>794880</v>
      </c>
      <c r="E18" s="52"/>
      <c r="F18" s="52"/>
      <c r="G18" s="52"/>
      <c r="H18" s="52">
        <v>794880</v>
      </c>
      <c r="I18" s="53"/>
      <c r="J18" s="54"/>
      <c r="K18" s="54"/>
      <c r="L18" s="54"/>
    </row>
    <row r="19" spans="2:12" x14ac:dyDescent="0.45">
      <c r="B19" s="55" t="s">
        <v>186</v>
      </c>
      <c r="C19" s="118" t="s">
        <v>179</v>
      </c>
      <c r="D19" s="51">
        <f t="shared" si="0"/>
        <v>220800</v>
      </c>
      <c r="E19" s="52"/>
      <c r="F19" s="52"/>
      <c r="G19" s="52">
        <v>220800</v>
      </c>
      <c r="H19" s="52"/>
      <c r="I19" s="53"/>
      <c r="J19" s="54"/>
      <c r="K19" s="54"/>
      <c r="L19" s="54"/>
    </row>
    <row r="20" spans="2:12" x14ac:dyDescent="0.45">
      <c r="B20" s="55" t="s">
        <v>168</v>
      </c>
      <c r="C20" s="118" t="s">
        <v>180</v>
      </c>
      <c r="D20" s="51">
        <f t="shared" si="0"/>
        <v>132480</v>
      </c>
      <c r="E20" s="52"/>
      <c r="F20" s="52"/>
      <c r="G20" s="52">
        <v>132480</v>
      </c>
      <c r="H20" s="52"/>
      <c r="I20" s="53"/>
      <c r="J20" s="54"/>
      <c r="K20" s="54"/>
      <c r="L20" s="54"/>
    </row>
    <row r="21" spans="2:12" x14ac:dyDescent="0.45">
      <c r="B21" s="55" t="s">
        <v>161</v>
      </c>
      <c r="C21" s="118" t="s">
        <v>181</v>
      </c>
      <c r="D21" s="51">
        <f t="shared" si="0"/>
        <v>563400</v>
      </c>
      <c r="E21" s="52"/>
      <c r="F21" s="52">
        <v>161400</v>
      </c>
      <c r="G21" s="52">
        <v>402000</v>
      </c>
      <c r="H21" s="52"/>
      <c r="I21" s="53"/>
      <c r="J21" s="54"/>
      <c r="K21" s="54"/>
      <c r="L21" s="54"/>
    </row>
    <row r="22" spans="2:12" x14ac:dyDescent="0.45">
      <c r="B22" s="55" t="s">
        <v>169</v>
      </c>
      <c r="C22" s="118" t="s">
        <v>182</v>
      </c>
      <c r="D22" s="51">
        <f t="shared" si="0"/>
        <v>840000</v>
      </c>
      <c r="E22" s="52"/>
      <c r="F22" s="52"/>
      <c r="G22" s="52"/>
      <c r="H22" s="52">
        <v>840000</v>
      </c>
      <c r="I22" s="53"/>
      <c r="J22" s="54"/>
      <c r="K22" s="54"/>
      <c r="L22" s="54"/>
    </row>
    <row r="23" spans="2:12" x14ac:dyDescent="0.45">
      <c r="B23" s="55" t="s">
        <v>170</v>
      </c>
      <c r="C23" s="118" t="s">
        <v>183</v>
      </c>
      <c r="D23" s="51">
        <f t="shared" si="0"/>
        <v>312000</v>
      </c>
      <c r="E23" s="52"/>
      <c r="F23" s="52"/>
      <c r="G23" s="52"/>
      <c r="H23" s="52">
        <v>312000</v>
      </c>
      <c r="I23" s="53"/>
      <c r="J23" s="54"/>
      <c r="K23" s="54"/>
      <c r="L23" s="54"/>
    </row>
    <row r="24" spans="2:12" x14ac:dyDescent="0.45">
      <c r="B24" s="55" t="s">
        <v>171</v>
      </c>
      <c r="C24" s="118" t="s">
        <v>184</v>
      </c>
      <c r="D24" s="51">
        <f t="shared" si="0"/>
        <v>403200</v>
      </c>
      <c r="E24" s="52"/>
      <c r="F24" s="52"/>
      <c r="G24" s="52"/>
      <c r="H24" s="52">
        <v>403200</v>
      </c>
      <c r="I24" s="53"/>
      <c r="J24" s="54"/>
      <c r="K24" s="54"/>
      <c r="L24" s="54"/>
    </row>
    <row r="25" spans="2:12" x14ac:dyDescent="0.45">
      <c r="B25" s="55" t="s">
        <v>172</v>
      </c>
      <c r="C25" s="118" t="s">
        <v>185</v>
      </c>
      <c r="D25" s="51">
        <f t="shared" si="0"/>
        <v>94356</v>
      </c>
      <c r="E25" s="52"/>
      <c r="F25" s="52"/>
      <c r="G25" s="52"/>
      <c r="H25" s="52">
        <v>94356</v>
      </c>
      <c r="I25" s="53"/>
      <c r="J25" s="54"/>
      <c r="K25" s="54"/>
      <c r="L25" s="54"/>
    </row>
    <row r="26" spans="2:12" x14ac:dyDescent="0.45">
      <c r="B26" s="55" t="s">
        <v>187</v>
      </c>
      <c r="C26" s="118" t="s">
        <v>190</v>
      </c>
      <c r="D26" s="51">
        <f t="shared" si="0"/>
        <v>1073208</v>
      </c>
      <c r="E26" s="52">
        <v>268302</v>
      </c>
      <c r="F26" s="52">
        <v>268302</v>
      </c>
      <c r="G26" s="52">
        <v>268302</v>
      </c>
      <c r="H26" s="52">
        <v>268302</v>
      </c>
      <c r="I26" s="53"/>
      <c r="J26" s="54"/>
      <c r="K26" s="54"/>
      <c r="L26" s="54"/>
    </row>
    <row r="27" spans="2:12" x14ac:dyDescent="0.45">
      <c r="B27" s="55" t="s">
        <v>51</v>
      </c>
      <c r="C27" s="50" t="s">
        <v>54</v>
      </c>
      <c r="D27" s="51">
        <f t="shared" ref="D27:D34" si="1">SUM(E27:H27)</f>
        <v>0</v>
      </c>
      <c r="E27" s="52">
        <v>0</v>
      </c>
      <c r="F27" s="52">
        <v>0</v>
      </c>
      <c r="G27" s="52">
        <v>0</v>
      </c>
      <c r="H27" s="52">
        <v>0</v>
      </c>
      <c r="I27" s="53"/>
      <c r="J27" s="54"/>
      <c r="K27" s="54"/>
      <c r="L27" s="54"/>
    </row>
    <row r="28" spans="2:12" x14ac:dyDescent="0.45">
      <c r="B28" s="55" t="s">
        <v>53</v>
      </c>
      <c r="C28" s="50" t="s">
        <v>56</v>
      </c>
      <c r="D28" s="51">
        <f t="shared" si="1"/>
        <v>0</v>
      </c>
      <c r="E28" s="52">
        <v>0</v>
      </c>
      <c r="F28" s="52">
        <v>0</v>
      </c>
      <c r="G28" s="52">
        <v>0</v>
      </c>
      <c r="H28" s="52">
        <v>0</v>
      </c>
      <c r="I28" s="53"/>
      <c r="J28" s="54"/>
      <c r="K28" s="54"/>
      <c r="L28" s="54"/>
    </row>
    <row r="29" spans="2:12" x14ac:dyDescent="0.45">
      <c r="B29" s="55" t="s">
        <v>55</v>
      </c>
      <c r="C29" s="50" t="s">
        <v>58</v>
      </c>
      <c r="D29" s="51">
        <f t="shared" si="1"/>
        <v>0</v>
      </c>
      <c r="E29" s="52">
        <v>0</v>
      </c>
      <c r="F29" s="52">
        <v>0</v>
      </c>
      <c r="G29" s="52">
        <v>0</v>
      </c>
      <c r="H29" s="52">
        <v>0</v>
      </c>
      <c r="I29" s="53"/>
      <c r="J29" s="54"/>
      <c r="K29" s="54"/>
      <c r="L29" s="54"/>
    </row>
    <row r="30" spans="2:12" x14ac:dyDescent="0.45">
      <c r="B30" s="55" t="s">
        <v>57</v>
      </c>
      <c r="C30" s="50" t="s">
        <v>60</v>
      </c>
      <c r="D30" s="51">
        <f t="shared" si="1"/>
        <v>25000</v>
      </c>
      <c r="E30" s="52">
        <v>0</v>
      </c>
      <c r="F30" s="52">
        <v>0</v>
      </c>
      <c r="G30" s="52">
        <v>0</v>
      </c>
      <c r="H30" s="52">
        <v>25000</v>
      </c>
      <c r="I30" s="53"/>
      <c r="J30" s="54"/>
      <c r="K30" s="54"/>
      <c r="L30" s="54"/>
    </row>
    <row r="31" spans="2:12" x14ac:dyDescent="0.45">
      <c r="B31" s="55" t="s">
        <v>59</v>
      </c>
      <c r="C31" s="50" t="s">
        <v>62</v>
      </c>
      <c r="D31" s="51">
        <f t="shared" si="1"/>
        <v>0</v>
      </c>
      <c r="E31" s="52">
        <v>0</v>
      </c>
      <c r="F31" s="52">
        <v>0</v>
      </c>
      <c r="G31" s="52">
        <v>0</v>
      </c>
      <c r="H31" s="52">
        <v>0</v>
      </c>
      <c r="I31" s="53"/>
      <c r="J31" s="54"/>
      <c r="K31" s="54"/>
      <c r="L31" s="54"/>
    </row>
    <row r="32" spans="2:12" x14ac:dyDescent="0.45">
      <c r="B32" s="55" t="s">
        <v>61</v>
      </c>
      <c r="C32" s="50" t="s">
        <v>137</v>
      </c>
      <c r="D32" s="51">
        <f t="shared" si="1"/>
        <v>0</v>
      </c>
      <c r="E32" s="52">
        <v>0</v>
      </c>
      <c r="F32" s="52">
        <v>0</v>
      </c>
      <c r="G32" s="52">
        <v>0</v>
      </c>
      <c r="H32" s="52">
        <v>0</v>
      </c>
      <c r="I32" s="53"/>
      <c r="J32" s="54"/>
      <c r="K32" s="54"/>
      <c r="L32" s="54"/>
    </row>
    <row r="33" spans="2:12" x14ac:dyDescent="0.45">
      <c r="B33" s="55" t="s">
        <v>63</v>
      </c>
      <c r="C33" s="50" t="s">
        <v>138</v>
      </c>
      <c r="D33" s="51">
        <f t="shared" si="1"/>
        <v>0</v>
      </c>
      <c r="E33" s="52">
        <v>0</v>
      </c>
      <c r="F33" s="52">
        <v>0</v>
      </c>
      <c r="G33" s="52">
        <v>0</v>
      </c>
      <c r="H33" s="52">
        <v>0</v>
      </c>
      <c r="I33" s="53"/>
      <c r="J33" s="54"/>
      <c r="K33" s="54"/>
      <c r="L33" s="54"/>
    </row>
    <row r="34" spans="2:12" x14ac:dyDescent="0.45">
      <c r="B34" s="55" t="s">
        <v>64</v>
      </c>
      <c r="C34" s="50" t="s">
        <v>66</v>
      </c>
      <c r="D34" s="51">
        <f t="shared" si="1"/>
        <v>0</v>
      </c>
      <c r="E34" s="52">
        <v>0</v>
      </c>
      <c r="F34" s="52">
        <v>0</v>
      </c>
      <c r="G34" s="52">
        <v>0</v>
      </c>
      <c r="H34" s="52">
        <v>0</v>
      </c>
      <c r="I34" s="53"/>
      <c r="J34" s="54"/>
      <c r="K34" s="54"/>
      <c r="L34" s="54"/>
    </row>
    <row r="35" spans="2:12" x14ac:dyDescent="0.45">
      <c r="B35" s="55" t="s">
        <v>209</v>
      </c>
      <c r="C35" s="118" t="s">
        <v>195</v>
      </c>
      <c r="D35" s="51">
        <f t="shared" ref="D35:D45" si="2">SUM(E35:H35)</f>
        <v>0</v>
      </c>
      <c r="E35" s="52">
        <v>0</v>
      </c>
      <c r="F35" s="52">
        <v>0</v>
      </c>
      <c r="G35" s="52">
        <v>0</v>
      </c>
      <c r="H35" s="52">
        <v>0</v>
      </c>
      <c r="I35" s="53"/>
      <c r="J35" s="54"/>
      <c r="K35" s="54"/>
      <c r="L35" s="54"/>
    </row>
    <row r="36" spans="2:12" x14ac:dyDescent="0.45">
      <c r="B36" s="55" t="s">
        <v>208</v>
      </c>
      <c r="C36" s="118" t="s">
        <v>210</v>
      </c>
      <c r="D36" s="51">
        <f t="shared" si="2"/>
        <v>0</v>
      </c>
      <c r="E36" s="52">
        <v>0</v>
      </c>
      <c r="F36" s="52">
        <v>0</v>
      </c>
      <c r="G36" s="52">
        <v>0</v>
      </c>
      <c r="H36" s="52">
        <v>0</v>
      </c>
      <c r="I36" s="53"/>
      <c r="J36" s="54"/>
      <c r="K36" s="54"/>
      <c r="L36" s="54"/>
    </row>
    <row r="37" spans="2:12" x14ac:dyDescent="0.45">
      <c r="B37" s="55" t="s">
        <v>207</v>
      </c>
      <c r="C37" s="118" t="s">
        <v>211</v>
      </c>
      <c r="D37" s="51">
        <f t="shared" si="2"/>
        <v>0</v>
      </c>
      <c r="E37" s="52">
        <v>0</v>
      </c>
      <c r="F37" s="52">
        <v>0</v>
      </c>
      <c r="G37" s="52">
        <v>0</v>
      </c>
      <c r="H37" s="52">
        <v>0</v>
      </c>
      <c r="I37" s="53"/>
      <c r="J37" s="54"/>
      <c r="K37" s="54"/>
      <c r="L37" s="54"/>
    </row>
    <row r="38" spans="2:12" x14ac:dyDescent="0.45">
      <c r="B38" s="55" t="s">
        <v>206</v>
      </c>
      <c r="C38" s="118" t="s">
        <v>212</v>
      </c>
      <c r="D38" s="51">
        <f t="shared" si="2"/>
        <v>0</v>
      </c>
      <c r="E38" s="52">
        <v>0</v>
      </c>
      <c r="F38" s="52">
        <v>0</v>
      </c>
      <c r="G38" s="52">
        <v>0</v>
      </c>
      <c r="H38" s="52">
        <v>0</v>
      </c>
      <c r="I38" s="53"/>
      <c r="J38" s="54"/>
      <c r="K38" s="54"/>
      <c r="L38" s="54"/>
    </row>
    <row r="39" spans="2:12" x14ac:dyDescent="0.45">
      <c r="B39" s="55" t="s">
        <v>205</v>
      </c>
      <c r="C39" s="118" t="s">
        <v>213</v>
      </c>
      <c r="D39" s="51">
        <f t="shared" si="2"/>
        <v>0</v>
      </c>
      <c r="E39" s="52">
        <v>0</v>
      </c>
      <c r="F39" s="52">
        <v>0</v>
      </c>
      <c r="G39" s="52">
        <v>0</v>
      </c>
      <c r="H39" s="52">
        <v>0</v>
      </c>
      <c r="I39" s="53"/>
      <c r="J39" s="54"/>
      <c r="K39" s="54"/>
      <c r="L39" s="54"/>
    </row>
    <row r="40" spans="2:12" x14ac:dyDescent="0.45">
      <c r="B40" s="55" t="s">
        <v>204</v>
      </c>
      <c r="C40" s="118" t="s">
        <v>214</v>
      </c>
      <c r="D40" s="51">
        <f t="shared" si="2"/>
        <v>0</v>
      </c>
      <c r="E40" s="52">
        <v>0</v>
      </c>
      <c r="F40" s="52">
        <v>0</v>
      </c>
      <c r="G40" s="52">
        <v>0</v>
      </c>
      <c r="H40" s="52">
        <v>0</v>
      </c>
      <c r="I40" s="53"/>
      <c r="J40" s="54"/>
      <c r="K40" s="54"/>
      <c r="L40" s="54"/>
    </row>
    <row r="41" spans="2:12" x14ac:dyDescent="0.45">
      <c r="B41" s="55" t="s">
        <v>199</v>
      </c>
      <c r="C41" s="118" t="s">
        <v>215</v>
      </c>
      <c r="D41" s="51">
        <f t="shared" si="2"/>
        <v>0</v>
      </c>
      <c r="E41" s="52">
        <v>0</v>
      </c>
      <c r="F41" s="52">
        <v>0</v>
      </c>
      <c r="G41" s="52">
        <v>0</v>
      </c>
      <c r="H41" s="52">
        <v>0</v>
      </c>
      <c r="I41" s="53"/>
      <c r="J41" s="54"/>
      <c r="K41" s="54"/>
      <c r="L41" s="54"/>
    </row>
    <row r="42" spans="2:12" x14ac:dyDescent="0.45">
      <c r="B42" s="55" t="s">
        <v>200</v>
      </c>
      <c r="C42" s="118" t="s">
        <v>216</v>
      </c>
      <c r="D42" s="51">
        <f t="shared" si="2"/>
        <v>0</v>
      </c>
      <c r="E42" s="52">
        <v>0</v>
      </c>
      <c r="F42" s="52">
        <v>0</v>
      </c>
      <c r="G42" s="52">
        <v>0</v>
      </c>
      <c r="H42" s="52">
        <v>0</v>
      </c>
      <c r="I42" s="53"/>
      <c r="J42" s="54"/>
      <c r="K42" s="54"/>
      <c r="L42" s="54"/>
    </row>
    <row r="43" spans="2:12" x14ac:dyDescent="0.45">
      <c r="B43" s="55" t="s">
        <v>201</v>
      </c>
      <c r="C43" s="118" t="s">
        <v>217</v>
      </c>
      <c r="D43" s="51">
        <f t="shared" si="2"/>
        <v>0</v>
      </c>
      <c r="E43" s="52">
        <v>0</v>
      </c>
      <c r="F43" s="52">
        <v>0</v>
      </c>
      <c r="G43" s="52">
        <v>0</v>
      </c>
      <c r="H43" s="52">
        <v>0</v>
      </c>
      <c r="I43" s="53"/>
      <c r="J43" s="54"/>
      <c r="K43" s="54"/>
      <c r="L43" s="54"/>
    </row>
    <row r="44" spans="2:12" x14ac:dyDescent="0.45">
      <c r="B44" s="55" t="s">
        <v>202</v>
      </c>
      <c r="C44" s="118" t="s">
        <v>218</v>
      </c>
      <c r="D44" s="51">
        <f t="shared" si="2"/>
        <v>0</v>
      </c>
      <c r="E44" s="52">
        <v>0</v>
      </c>
      <c r="F44" s="52">
        <v>0</v>
      </c>
      <c r="G44" s="52">
        <v>0</v>
      </c>
      <c r="H44" s="52">
        <v>0</v>
      </c>
      <c r="I44" s="53"/>
      <c r="J44" s="54"/>
      <c r="K44" s="54"/>
      <c r="L44" s="54"/>
    </row>
    <row r="45" spans="2:12" x14ac:dyDescent="0.45">
      <c r="B45" s="55" t="s">
        <v>203</v>
      </c>
      <c r="C45" s="118" t="s">
        <v>219</v>
      </c>
      <c r="D45" s="51">
        <f t="shared" si="2"/>
        <v>0</v>
      </c>
      <c r="E45" s="52">
        <v>0</v>
      </c>
      <c r="F45" s="52">
        <v>0</v>
      </c>
      <c r="G45" s="52">
        <v>0</v>
      </c>
      <c r="H45" s="52">
        <v>0</v>
      </c>
      <c r="I45" s="53"/>
      <c r="J45" s="54"/>
      <c r="K45" s="54"/>
      <c r="L45" s="54"/>
    </row>
    <row r="46" spans="2:12" x14ac:dyDescent="0.45">
      <c r="B46" s="56" t="s">
        <v>65</v>
      </c>
      <c r="C46" s="57" t="s">
        <v>68</v>
      </c>
      <c r="D46" s="51">
        <f>SUM(D3:D34)</f>
        <v>9657777</v>
      </c>
      <c r="E46" s="51">
        <f>SUM(E5:E34)</f>
        <v>748886</v>
      </c>
      <c r="F46" s="51">
        <f>SUM(F5:F34)</f>
        <v>1490306</v>
      </c>
      <c r="G46" s="51">
        <f>SUM(G5:G34)</f>
        <v>2229967</v>
      </c>
      <c r="H46" s="51">
        <f>SUM(H5:H34)</f>
        <v>5188618</v>
      </c>
      <c r="I46" s="53"/>
      <c r="J46" s="58"/>
      <c r="K46" s="58"/>
      <c r="L46" s="58"/>
    </row>
    <row r="47" spans="2:12" x14ac:dyDescent="0.45">
      <c r="B47" s="59"/>
      <c r="C47" s="60"/>
      <c r="D47" s="61"/>
      <c r="E47" s="62"/>
      <c r="F47" s="62"/>
      <c r="G47" s="62"/>
      <c r="H47" s="62"/>
      <c r="I47" s="63"/>
      <c r="J47" s="64"/>
      <c r="K47" s="64"/>
      <c r="L47" s="64"/>
    </row>
    <row r="48" spans="2:12" x14ac:dyDescent="0.45">
      <c r="B48" s="65" t="s">
        <v>67</v>
      </c>
      <c r="C48" s="66"/>
      <c r="D48" s="67"/>
      <c r="E48" s="68"/>
      <c r="F48" s="68"/>
      <c r="G48" s="68"/>
      <c r="H48" s="68"/>
      <c r="I48" s="63"/>
      <c r="J48" s="64"/>
      <c r="K48" s="64"/>
      <c r="L48" s="64"/>
    </row>
    <row r="49" spans="1:12" x14ac:dyDescent="0.45">
      <c r="B49" s="69" t="s">
        <v>188</v>
      </c>
      <c r="C49" s="57" t="s">
        <v>69</v>
      </c>
      <c r="D49" s="51">
        <f>SUM(E49:H49)</f>
        <v>398160</v>
      </c>
      <c r="E49" s="70"/>
      <c r="F49" s="70"/>
      <c r="G49" s="70"/>
      <c r="H49" s="70">
        <v>398160</v>
      </c>
      <c r="I49" s="63"/>
      <c r="J49" s="64"/>
      <c r="K49" s="64"/>
      <c r="L49" s="64"/>
    </row>
    <row r="50" spans="1:12" x14ac:dyDescent="0.45">
      <c r="B50" s="69" t="s">
        <v>193</v>
      </c>
      <c r="C50" s="57" t="s">
        <v>70</v>
      </c>
      <c r="D50" s="51">
        <f>SUM(E50:H50)</f>
        <v>1061075.335</v>
      </c>
      <c r="E50" s="70">
        <v>621661.32999999996</v>
      </c>
      <c r="F50" s="70">
        <v>146471.33499999999</v>
      </c>
      <c r="G50" s="70">
        <v>146471.33499999999</v>
      </c>
      <c r="H50" s="70">
        <v>146471.33499999999</v>
      </c>
      <c r="I50" s="63"/>
      <c r="J50" s="64"/>
      <c r="K50" s="64"/>
      <c r="L50" s="64"/>
    </row>
    <row r="51" spans="1:12" x14ac:dyDescent="0.45">
      <c r="B51" s="69" t="s">
        <v>194</v>
      </c>
      <c r="C51" s="57" t="s">
        <v>195</v>
      </c>
      <c r="D51" s="51">
        <f>SUM(E51:H51)</f>
        <v>455400</v>
      </c>
      <c r="E51" s="70">
        <v>113850</v>
      </c>
      <c r="F51" s="70">
        <v>113850</v>
      </c>
      <c r="G51" s="70">
        <v>113850</v>
      </c>
      <c r="H51" s="70">
        <v>113850</v>
      </c>
      <c r="I51" s="63"/>
      <c r="J51" s="64"/>
      <c r="K51" s="64"/>
      <c r="L51" s="64"/>
    </row>
    <row r="52" spans="1:12" x14ac:dyDescent="0.45">
      <c r="B52" s="71" t="s">
        <v>65</v>
      </c>
      <c r="C52" s="57" t="s">
        <v>72</v>
      </c>
      <c r="D52" s="51">
        <f>SUM(D49:D51)</f>
        <v>1914635.335</v>
      </c>
      <c r="E52" s="51"/>
      <c r="F52" s="51"/>
      <c r="G52" s="51"/>
      <c r="H52" s="51"/>
      <c r="I52" s="53"/>
      <c r="J52" s="64"/>
      <c r="K52" s="64"/>
      <c r="L52" s="64"/>
    </row>
    <row r="53" spans="1:12" x14ac:dyDescent="0.45">
      <c r="B53" s="72"/>
      <c r="C53" s="73"/>
      <c r="D53" s="74"/>
      <c r="E53" s="74"/>
      <c r="F53" s="74"/>
      <c r="G53" s="74"/>
      <c r="H53" s="74"/>
      <c r="I53" s="53"/>
      <c r="J53" s="64"/>
      <c r="K53" s="64"/>
      <c r="L53" s="64"/>
    </row>
    <row r="54" spans="1:12" x14ac:dyDescent="0.45">
      <c r="B54" s="75" t="s">
        <v>71</v>
      </c>
      <c r="C54" s="76"/>
      <c r="D54" s="77"/>
      <c r="E54" s="78"/>
      <c r="F54" s="78"/>
      <c r="G54" s="78"/>
      <c r="H54" s="78"/>
      <c r="I54" s="53"/>
      <c r="J54" s="64"/>
      <c r="K54" s="64"/>
      <c r="L54" s="64"/>
    </row>
    <row r="55" spans="1:12" x14ac:dyDescent="0.45">
      <c r="B55" s="69" t="s">
        <v>198</v>
      </c>
      <c r="C55" s="57" t="s">
        <v>73</v>
      </c>
      <c r="D55" s="51">
        <f>SUM(E55:H55)</f>
        <v>750000</v>
      </c>
      <c r="E55" s="70">
        <v>750000</v>
      </c>
      <c r="F55" s="70"/>
      <c r="G55" s="70"/>
      <c r="H55" s="70"/>
      <c r="I55" s="53"/>
      <c r="J55" s="64"/>
      <c r="K55" s="64"/>
      <c r="L55" s="64"/>
    </row>
    <row r="56" spans="1:12" x14ac:dyDescent="0.45">
      <c r="B56" s="69" t="s">
        <v>136</v>
      </c>
      <c r="C56" s="57" t="s">
        <v>74</v>
      </c>
      <c r="D56" s="51">
        <f>SUM(E56:H56)</f>
        <v>0</v>
      </c>
      <c r="E56" s="70"/>
      <c r="F56" s="70"/>
      <c r="G56" s="70"/>
      <c r="H56" s="70"/>
      <c r="I56" s="53"/>
      <c r="J56" s="64"/>
      <c r="K56" s="64"/>
      <c r="L56" s="64"/>
    </row>
    <row r="57" spans="1:12" x14ac:dyDescent="0.45">
      <c r="B57" s="79" t="s">
        <v>65</v>
      </c>
      <c r="C57" s="57" t="s">
        <v>75</v>
      </c>
      <c r="D57" s="51">
        <f>SUM(D55:D56)</f>
        <v>750000</v>
      </c>
      <c r="E57" s="51">
        <f t="shared" ref="E57:H57" si="3">SUM(E55:E56)</f>
        <v>750000</v>
      </c>
      <c r="F57" s="51">
        <f t="shared" si="3"/>
        <v>0</v>
      </c>
      <c r="G57" s="51">
        <f t="shared" si="3"/>
        <v>0</v>
      </c>
      <c r="H57" s="51">
        <f t="shared" si="3"/>
        <v>0</v>
      </c>
      <c r="I57" s="53"/>
      <c r="J57" s="64"/>
      <c r="K57" s="64"/>
      <c r="L57" s="64"/>
    </row>
    <row r="58" spans="1:12" ht="8.1999999999999993" customHeight="1" x14ac:dyDescent="0.45">
      <c r="B58" s="80"/>
      <c r="C58" s="60"/>
      <c r="D58" s="61"/>
      <c r="E58" s="62"/>
      <c r="F58" s="62"/>
      <c r="G58" s="62"/>
      <c r="H58" s="62"/>
      <c r="I58" s="63"/>
      <c r="J58" s="64"/>
      <c r="K58" s="64"/>
      <c r="L58" s="64"/>
    </row>
    <row r="59" spans="1:12" ht="15.4" x14ac:dyDescent="0.45">
      <c r="B59" s="81" t="s">
        <v>26</v>
      </c>
      <c r="C59" s="82"/>
      <c r="D59" s="82"/>
      <c r="E59" s="82"/>
      <c r="F59" s="82"/>
      <c r="G59" s="82"/>
      <c r="H59" s="82"/>
      <c r="I59" s="83"/>
      <c r="J59" s="84"/>
      <c r="K59" s="84"/>
      <c r="L59" s="84"/>
    </row>
    <row r="60" spans="1:12" ht="15.4" x14ac:dyDescent="0.45">
      <c r="B60" s="85"/>
      <c r="C60" s="57" t="s">
        <v>80</v>
      </c>
      <c r="D60" s="51">
        <f>D46+D52+D57</f>
        <v>12322412.335000001</v>
      </c>
      <c r="E60" s="51">
        <f t="shared" ref="E60:H60" si="4">E46+E52+E57</f>
        <v>1498886</v>
      </c>
      <c r="F60" s="51">
        <f t="shared" si="4"/>
        <v>1490306</v>
      </c>
      <c r="G60" s="51">
        <f t="shared" si="4"/>
        <v>2229967</v>
      </c>
      <c r="H60" s="51">
        <f t="shared" si="4"/>
        <v>5188618</v>
      </c>
      <c r="I60" s="53"/>
      <c r="J60" s="58"/>
      <c r="K60" s="58"/>
      <c r="L60" s="58"/>
    </row>
    <row r="61" spans="1:12" x14ac:dyDescent="0.45">
      <c r="A61" s="86"/>
      <c r="B61" s="87"/>
      <c r="C61" s="88"/>
      <c r="D61" s="89"/>
      <c r="E61" s="89"/>
      <c r="F61" s="89"/>
      <c r="G61" s="89"/>
      <c r="H61" s="89"/>
      <c r="I61" s="63"/>
      <c r="J61" s="64"/>
      <c r="K61" s="64"/>
      <c r="L61" s="64"/>
    </row>
    <row r="62" spans="1:12" ht="26.25" x14ac:dyDescent="0.45">
      <c r="B62" s="32" t="s">
        <v>76</v>
      </c>
      <c r="C62" s="33" t="s">
        <v>27</v>
      </c>
      <c r="D62" s="33" t="s">
        <v>28</v>
      </c>
      <c r="E62" s="34" t="s">
        <v>29</v>
      </c>
      <c r="F62" s="34" t="s">
        <v>77</v>
      </c>
      <c r="G62" s="34" t="s">
        <v>77</v>
      </c>
      <c r="H62" s="34" t="s">
        <v>32</v>
      </c>
      <c r="I62" s="90"/>
      <c r="J62" s="34" t="s">
        <v>158</v>
      </c>
      <c r="K62" s="34" t="s">
        <v>158</v>
      </c>
      <c r="L62" s="34" t="s">
        <v>159</v>
      </c>
    </row>
    <row r="63" spans="1:12" ht="15.4" x14ac:dyDescent="0.45">
      <c r="B63" s="32" t="s">
        <v>33</v>
      </c>
      <c r="C63" s="37"/>
      <c r="D63" s="33"/>
      <c r="E63" s="38" t="s">
        <v>34</v>
      </c>
      <c r="F63" s="38" t="s">
        <v>35</v>
      </c>
      <c r="G63" s="38" t="s">
        <v>36</v>
      </c>
      <c r="H63" s="38" t="s">
        <v>37</v>
      </c>
      <c r="I63" s="91"/>
      <c r="J63" s="34" t="s">
        <v>156</v>
      </c>
      <c r="K63" s="34" t="s">
        <v>157</v>
      </c>
      <c r="L63" s="34" t="s">
        <v>160</v>
      </c>
    </row>
    <row r="64" spans="1:12" x14ac:dyDescent="0.45">
      <c r="B64" s="72"/>
      <c r="C64" s="73"/>
      <c r="D64" s="74"/>
      <c r="E64" s="74"/>
      <c r="F64" s="74"/>
      <c r="G64" s="74"/>
      <c r="H64" s="74"/>
      <c r="I64" s="92"/>
      <c r="J64" s="93"/>
      <c r="K64" s="93"/>
      <c r="L64" s="93"/>
    </row>
    <row r="65" spans="2:12" x14ac:dyDescent="0.45">
      <c r="B65" s="94" t="s">
        <v>78</v>
      </c>
      <c r="C65" s="95"/>
      <c r="D65" s="96"/>
      <c r="E65" s="74"/>
      <c r="F65" s="74"/>
      <c r="G65" s="74"/>
      <c r="H65" s="74"/>
      <c r="I65" s="92"/>
      <c r="J65" s="97"/>
      <c r="K65" s="97"/>
      <c r="L65" s="97"/>
    </row>
    <row r="66" spans="2:12" x14ac:dyDescent="0.45">
      <c r="B66" s="98" t="s">
        <v>79</v>
      </c>
      <c r="C66" s="57" t="s">
        <v>81</v>
      </c>
      <c r="D66" s="51">
        <f>SUM(J66:K66)</f>
        <v>2079653</v>
      </c>
      <c r="E66" s="70"/>
      <c r="F66" s="70"/>
      <c r="G66" s="70"/>
      <c r="H66" s="70"/>
      <c r="I66" s="92"/>
      <c r="J66" s="99">
        <f>2079653/2</f>
        <v>1039826.5</v>
      </c>
      <c r="K66" s="99">
        <f>2079653/2</f>
        <v>1039826.5</v>
      </c>
      <c r="L66" s="99">
        <v>2131246</v>
      </c>
    </row>
    <row r="67" spans="2:12" x14ac:dyDescent="0.45">
      <c r="B67" s="69" t="s">
        <v>192</v>
      </c>
      <c r="C67" s="57" t="s">
        <v>82</v>
      </c>
      <c r="D67" s="51">
        <f>SUM(J67:K67)</f>
        <v>366000</v>
      </c>
      <c r="E67" s="70"/>
      <c r="F67" s="70"/>
      <c r="G67" s="70"/>
      <c r="H67" s="70"/>
      <c r="I67" s="92"/>
      <c r="J67" s="51">
        <f>366000/2</f>
        <v>183000</v>
      </c>
      <c r="K67" s="51">
        <f>366000/2</f>
        <v>183000</v>
      </c>
      <c r="L67" s="51">
        <v>373320</v>
      </c>
    </row>
    <row r="68" spans="2:12" x14ac:dyDescent="0.45">
      <c r="B68" s="100" t="s">
        <v>65</v>
      </c>
      <c r="C68" s="57" t="s">
        <v>85</v>
      </c>
      <c r="D68" s="51">
        <f>SUM(D66:D67)</f>
        <v>2445653</v>
      </c>
      <c r="E68" s="70"/>
      <c r="F68" s="70"/>
      <c r="G68" s="70"/>
      <c r="H68" s="70"/>
      <c r="I68" s="101"/>
      <c r="J68" s="51">
        <f>SUM(J66:J67)</f>
        <v>1222826.5</v>
      </c>
      <c r="K68" s="51">
        <f>SUM(K66:K67)</f>
        <v>1222826.5</v>
      </c>
      <c r="L68" s="51">
        <f>SUM(L66:L67)</f>
        <v>2504566</v>
      </c>
    </row>
    <row r="69" spans="2:12" x14ac:dyDescent="0.45">
      <c r="B69" s="102"/>
      <c r="C69" s="103"/>
      <c r="D69" s="104"/>
      <c r="E69" s="74"/>
      <c r="F69" s="74"/>
      <c r="G69" s="74"/>
      <c r="H69" s="74"/>
      <c r="I69" s="92"/>
      <c r="J69" s="93"/>
      <c r="K69" s="93"/>
      <c r="L69" s="93"/>
    </row>
    <row r="70" spans="2:12" x14ac:dyDescent="0.45">
      <c r="B70" s="65" t="s">
        <v>83</v>
      </c>
      <c r="C70" s="66"/>
      <c r="D70" s="67"/>
      <c r="E70" s="67"/>
      <c r="F70" s="67"/>
      <c r="G70" s="67"/>
      <c r="H70" s="67"/>
      <c r="I70" s="92"/>
      <c r="J70" s="105"/>
      <c r="K70" s="105"/>
      <c r="L70" s="105"/>
    </row>
    <row r="71" spans="2:12" x14ac:dyDescent="0.45">
      <c r="B71" s="69" t="s">
        <v>84</v>
      </c>
      <c r="C71" s="57" t="s">
        <v>87</v>
      </c>
      <c r="D71" s="51">
        <f>SUM(J71:K71)</f>
        <v>0</v>
      </c>
      <c r="E71" s="70"/>
      <c r="F71" s="70"/>
      <c r="G71" s="70"/>
      <c r="H71" s="70"/>
      <c r="I71" s="106"/>
      <c r="J71" s="107"/>
      <c r="K71" s="107"/>
      <c r="L71" s="107"/>
    </row>
    <row r="72" spans="2:12" x14ac:dyDescent="0.45">
      <c r="B72" s="69" t="s">
        <v>86</v>
      </c>
      <c r="C72" s="57" t="s">
        <v>88</v>
      </c>
      <c r="D72" s="51">
        <f>SUM(J72:K72)</f>
        <v>0</v>
      </c>
      <c r="E72" s="70"/>
      <c r="F72" s="70"/>
      <c r="G72" s="70"/>
      <c r="H72" s="70"/>
      <c r="I72" s="106"/>
      <c r="J72" s="107"/>
      <c r="K72" s="107"/>
      <c r="L72" s="107"/>
    </row>
    <row r="73" spans="2:12" x14ac:dyDescent="0.45">
      <c r="B73" s="71" t="s">
        <v>65</v>
      </c>
      <c r="C73" s="57" t="s">
        <v>90</v>
      </c>
      <c r="D73" s="51">
        <f>SUM(D71:D72)</f>
        <v>0</v>
      </c>
      <c r="E73" s="70"/>
      <c r="F73" s="70"/>
      <c r="G73" s="70"/>
      <c r="H73" s="70"/>
      <c r="I73" s="101"/>
      <c r="J73" s="51"/>
      <c r="K73" s="51"/>
      <c r="L73" s="51"/>
    </row>
    <row r="74" spans="2:12" ht="6.7" customHeight="1" x14ac:dyDescent="0.45">
      <c r="B74" s="102"/>
      <c r="C74" s="103"/>
      <c r="D74" s="104"/>
      <c r="E74" s="74"/>
      <c r="F74" s="74"/>
      <c r="G74" s="74"/>
      <c r="H74" s="74"/>
      <c r="I74" s="92"/>
      <c r="J74" s="93"/>
      <c r="K74" s="93"/>
      <c r="L74" s="93"/>
    </row>
    <row r="75" spans="2:12" ht="15.4" x14ac:dyDescent="0.45">
      <c r="B75" s="81" t="s">
        <v>89</v>
      </c>
      <c r="C75" s="82"/>
      <c r="D75" s="82"/>
      <c r="E75" s="82"/>
      <c r="F75" s="82"/>
      <c r="G75" s="82"/>
      <c r="H75" s="82"/>
      <c r="I75" s="108"/>
      <c r="J75" s="82"/>
      <c r="K75" s="82"/>
      <c r="L75" s="82"/>
    </row>
    <row r="76" spans="2:12" x14ac:dyDescent="0.45">
      <c r="B76" s="109"/>
      <c r="C76" s="57" t="s">
        <v>92</v>
      </c>
      <c r="D76" s="119">
        <f>D68+D73</f>
        <v>2445653</v>
      </c>
      <c r="E76" s="119">
        <f>E57</f>
        <v>750000</v>
      </c>
      <c r="F76" s="119">
        <f t="shared" ref="F76:H76" si="5">F57</f>
        <v>0</v>
      </c>
      <c r="G76" s="119">
        <f t="shared" si="5"/>
        <v>0</v>
      </c>
      <c r="H76" s="119">
        <f t="shared" si="5"/>
        <v>0</v>
      </c>
      <c r="I76" s="101"/>
      <c r="J76" s="51">
        <f>J68+J73</f>
        <v>1222826.5</v>
      </c>
      <c r="K76" s="51">
        <f>K68+K73</f>
        <v>1222826.5</v>
      </c>
      <c r="L76" s="51">
        <f>L68+L73</f>
        <v>2504566</v>
      </c>
    </row>
    <row r="77" spans="2:12" x14ac:dyDescent="0.45">
      <c r="B77" s="110"/>
      <c r="C77" s="111"/>
      <c r="D77" s="112"/>
      <c r="E77" s="112"/>
      <c r="F77" s="112"/>
      <c r="G77" s="112"/>
      <c r="H77" s="112"/>
      <c r="I77" s="113"/>
      <c r="J77" s="114"/>
      <c r="K77" s="114"/>
      <c r="L77" s="114"/>
    </row>
    <row r="78" spans="2:12" ht="15.4" x14ac:dyDescent="0.45">
      <c r="B78" s="81" t="s">
        <v>91</v>
      </c>
      <c r="C78" s="115"/>
      <c r="D78" s="116"/>
      <c r="E78" s="116"/>
      <c r="F78" s="116"/>
      <c r="G78" s="116"/>
      <c r="H78" s="116"/>
      <c r="I78" s="92"/>
      <c r="J78" s="116"/>
      <c r="K78" s="116"/>
      <c r="L78" s="116"/>
    </row>
    <row r="79" spans="2:12" x14ac:dyDescent="0.45">
      <c r="B79" s="117"/>
      <c r="C79" s="118" t="s">
        <v>139</v>
      </c>
      <c r="D79" s="119">
        <f>D60+D76</f>
        <v>14768065.335000001</v>
      </c>
      <c r="E79" s="119">
        <f>E60+E76</f>
        <v>2248886</v>
      </c>
      <c r="F79" s="119">
        <f>F60+F76</f>
        <v>1490306</v>
      </c>
      <c r="G79" s="119">
        <f>G60+G76</f>
        <v>2229967</v>
      </c>
      <c r="H79" s="119">
        <f>H60+H76</f>
        <v>5188618</v>
      </c>
      <c r="I79" s="120"/>
      <c r="J79" s="119">
        <f>J76</f>
        <v>1222826.5</v>
      </c>
      <c r="K79" s="119">
        <f>K76</f>
        <v>1222826.5</v>
      </c>
      <c r="L79" s="119">
        <f>L76</f>
        <v>2504566</v>
      </c>
    </row>
    <row r="81" spans="2:4" x14ac:dyDescent="0.45">
      <c r="B81" s="121" t="s">
        <v>93</v>
      </c>
      <c r="D81" s="145">
        <f>D79+J79+K79</f>
        <v>17213718.335000001</v>
      </c>
    </row>
    <row r="82" spans="2:4" x14ac:dyDescent="0.45">
      <c r="B82" s="123"/>
    </row>
  </sheetData>
  <phoneticPr fontId="31" type="noConversion"/>
  <pageMargins left="0.7" right="0.7" top="0.75" bottom="0.75" header="0.3" footer="0.3"/>
  <pageSetup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1"/>
  <sheetViews>
    <sheetView zoomScale="115" zoomScaleNormal="115" workbookViewId="0">
      <selection activeCell="A10" sqref="A10"/>
    </sheetView>
  </sheetViews>
  <sheetFormatPr defaultColWidth="8.796875" defaultRowHeight="14.25" x14ac:dyDescent="0.45"/>
  <cols>
    <col min="1" max="1" width="105.9296875" style="15" customWidth="1"/>
    <col min="2" max="16384" width="8.796875" style="15"/>
  </cols>
  <sheetData>
    <row r="1" spans="1:2" x14ac:dyDescent="0.45">
      <c r="A1" s="124" t="s">
        <v>94</v>
      </c>
      <c r="B1" s="124" t="s">
        <v>95</v>
      </c>
    </row>
    <row r="2" spans="1:2" x14ac:dyDescent="0.45">
      <c r="A2" s="158" t="s">
        <v>191</v>
      </c>
      <c r="B2" s="125" t="s">
        <v>96</v>
      </c>
    </row>
    <row r="3" spans="1:2" ht="45.75" customHeight="1" x14ac:dyDescent="0.45">
      <c r="A3" s="158" t="s">
        <v>221</v>
      </c>
      <c r="B3" s="125" t="s">
        <v>97</v>
      </c>
    </row>
    <row r="4" spans="1:2" x14ac:dyDescent="0.45">
      <c r="A4" s="158" t="s">
        <v>222</v>
      </c>
      <c r="B4" s="125" t="s">
        <v>98</v>
      </c>
    </row>
    <row r="5" spans="1:2" ht="21.75" x14ac:dyDescent="0.45">
      <c r="A5" s="158" t="s">
        <v>220</v>
      </c>
      <c r="B5" s="125" t="s">
        <v>99</v>
      </c>
    </row>
    <row r="6" spans="1:2" x14ac:dyDescent="0.45">
      <c r="A6" s="158" t="s">
        <v>254</v>
      </c>
      <c r="B6" s="125" t="s">
        <v>100</v>
      </c>
    </row>
    <row r="7" spans="1:2" x14ac:dyDescent="0.45">
      <c r="A7" s="158" t="s">
        <v>255</v>
      </c>
      <c r="B7" s="125" t="s">
        <v>101</v>
      </c>
    </row>
    <row r="8" spans="1:2" x14ac:dyDescent="0.45">
      <c r="A8" s="158" t="s">
        <v>256</v>
      </c>
      <c r="B8" s="125" t="s">
        <v>102</v>
      </c>
    </row>
    <row r="9" spans="1:2" x14ac:dyDescent="0.45">
      <c r="A9" s="158" t="s">
        <v>257</v>
      </c>
      <c r="B9" s="125" t="s">
        <v>103</v>
      </c>
    </row>
    <row r="10" spans="1:2" x14ac:dyDescent="0.45">
      <c r="A10" s="158"/>
      <c r="B10" s="125" t="s">
        <v>104</v>
      </c>
    </row>
    <row r="11" spans="1:2" x14ac:dyDescent="0.45">
      <c r="A11" s="158"/>
      <c r="B11" s="125" t="s">
        <v>105</v>
      </c>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4"/>
  <sheetViews>
    <sheetView topLeftCell="B1" zoomScale="85" zoomScaleNormal="85" workbookViewId="0">
      <selection activeCell="H15" sqref="H15"/>
    </sheetView>
  </sheetViews>
  <sheetFormatPr defaultRowHeight="19.25" customHeight="1" x14ac:dyDescent="0.45"/>
  <cols>
    <col min="1" max="1" width="1" hidden="1" customWidth="1"/>
    <col min="2" max="2" width="11.46484375" customWidth="1"/>
    <col min="3" max="3" width="30.265625" customWidth="1"/>
    <col min="4" max="4" width="67.53125" customWidth="1"/>
    <col min="5" max="5" width="12.796875" customWidth="1"/>
    <col min="6" max="6" width="57.59765625" customWidth="1"/>
    <col min="7" max="7" width="41.19921875" customWidth="1"/>
    <col min="8" max="8" width="17.796875" customWidth="1"/>
    <col min="9" max="9" width="21.53125" customWidth="1"/>
  </cols>
  <sheetData>
    <row r="1" spans="1:9" ht="19.25" customHeight="1" x14ac:dyDescent="0.45">
      <c r="A1" s="1" t="s">
        <v>95</v>
      </c>
      <c r="B1" s="136" t="s">
        <v>149</v>
      </c>
      <c r="C1" s="136" t="s">
        <v>148</v>
      </c>
      <c r="D1" s="2" t="s">
        <v>106</v>
      </c>
      <c r="E1" s="2" t="s">
        <v>140</v>
      </c>
      <c r="F1" s="2" t="s">
        <v>134</v>
      </c>
      <c r="G1" s="2" t="s">
        <v>143</v>
      </c>
      <c r="H1" s="2" t="s">
        <v>107</v>
      </c>
      <c r="I1" s="2" t="s">
        <v>108</v>
      </c>
    </row>
    <row r="2" spans="1:9" ht="19.25" customHeight="1" x14ac:dyDescent="0.45">
      <c r="A2" s="3"/>
      <c r="B2" s="150" t="s">
        <v>145</v>
      </c>
      <c r="C2" s="139"/>
      <c r="D2" s="137" t="s">
        <v>155</v>
      </c>
      <c r="E2" s="140"/>
      <c r="F2" s="141"/>
      <c r="G2" s="141"/>
      <c r="H2" s="142"/>
      <c r="I2" s="142"/>
    </row>
    <row r="3" spans="1:9" ht="19.25" customHeight="1" x14ac:dyDescent="0.45">
      <c r="A3" s="3" t="s">
        <v>109</v>
      </c>
      <c r="B3" s="150"/>
      <c r="C3" s="147" t="str">
        <f>'Cost Summary'!B4</f>
        <v>1.  Implementation of Modules (including applicable services)</v>
      </c>
      <c r="D3" s="6" t="s">
        <v>110</v>
      </c>
      <c r="E3" s="10" t="str">
        <f>'Cost Summary'!C5</f>
        <v>CS - 1</v>
      </c>
      <c r="F3" s="4" t="s">
        <v>223</v>
      </c>
      <c r="G3" s="4">
        <v>4</v>
      </c>
      <c r="H3" s="5">
        <v>24</v>
      </c>
      <c r="I3" s="4">
        <v>596160</v>
      </c>
    </row>
    <row r="4" spans="1:9" ht="19.25" customHeight="1" x14ac:dyDescent="0.45">
      <c r="A4" s="3" t="s">
        <v>111</v>
      </c>
      <c r="B4" s="150"/>
      <c r="C4" s="148"/>
      <c r="D4" s="6" t="s">
        <v>112</v>
      </c>
      <c r="E4" s="10" t="str">
        <f>'Cost Summary'!C6</f>
        <v>CS - 2</v>
      </c>
      <c r="F4" s="4" t="s">
        <v>224</v>
      </c>
      <c r="G4" s="4">
        <v>4</v>
      </c>
      <c r="H4" s="5">
        <v>24</v>
      </c>
      <c r="I4" s="4">
        <v>264960</v>
      </c>
    </row>
    <row r="5" spans="1:9" ht="19.25" customHeight="1" x14ac:dyDescent="0.45">
      <c r="A5" s="3" t="s">
        <v>113</v>
      </c>
      <c r="B5" s="150"/>
      <c r="C5" s="148"/>
      <c r="D5" s="6" t="s">
        <v>114</v>
      </c>
      <c r="E5" s="10" t="str">
        <f>'Cost Summary'!C7</f>
        <v>CS - 3</v>
      </c>
      <c r="F5" s="4" t="s">
        <v>225</v>
      </c>
      <c r="G5" s="4">
        <v>4</v>
      </c>
      <c r="H5" s="5">
        <v>24</v>
      </c>
      <c r="I5" s="4">
        <v>264960</v>
      </c>
    </row>
    <row r="6" spans="1:9" ht="19.25" customHeight="1" x14ac:dyDescent="0.45">
      <c r="A6" s="7" t="s">
        <v>115</v>
      </c>
      <c r="B6" s="150"/>
      <c r="C6" s="148"/>
      <c r="D6" s="6" t="s">
        <v>116</v>
      </c>
      <c r="E6" s="10" t="str">
        <f>'Cost Summary'!C8</f>
        <v>CS - 4</v>
      </c>
      <c r="F6" s="4" t="s">
        <v>226</v>
      </c>
      <c r="G6" s="4">
        <v>4</v>
      </c>
      <c r="H6" s="5">
        <v>24</v>
      </c>
      <c r="I6" s="4">
        <v>915625</v>
      </c>
    </row>
    <row r="7" spans="1:9" ht="19.25" customHeight="1" x14ac:dyDescent="0.45">
      <c r="A7" s="7" t="s">
        <v>117</v>
      </c>
      <c r="B7" s="150"/>
      <c r="C7" s="148"/>
      <c r="D7" s="6" t="s">
        <v>118</v>
      </c>
      <c r="E7" s="10" t="str">
        <f>'Cost Summary'!C9</f>
        <v>CS - 5</v>
      </c>
      <c r="F7" s="4" t="s">
        <v>227</v>
      </c>
      <c r="G7" s="4">
        <v>4</v>
      </c>
      <c r="H7" s="5">
        <v>24</v>
      </c>
      <c r="I7" s="4">
        <v>132480</v>
      </c>
    </row>
    <row r="8" spans="1:9" ht="19.25" customHeight="1" x14ac:dyDescent="0.45">
      <c r="A8" s="7"/>
      <c r="B8" s="150"/>
      <c r="C8" s="148"/>
      <c r="D8" s="6" t="s">
        <v>120</v>
      </c>
      <c r="E8" s="10" t="str">
        <f>'Cost Summary'!C10</f>
        <v>CS - 6</v>
      </c>
      <c r="F8" s="4" t="s">
        <v>228</v>
      </c>
      <c r="G8" s="143">
        <v>4</v>
      </c>
      <c r="H8" s="5">
        <v>24</v>
      </c>
      <c r="I8" s="4">
        <v>264960</v>
      </c>
    </row>
    <row r="9" spans="1:9" ht="19.25" customHeight="1" thickBot="1" x14ac:dyDescent="0.5">
      <c r="A9" s="7" t="s">
        <v>119</v>
      </c>
      <c r="B9" s="150"/>
      <c r="C9" s="148"/>
      <c r="D9" s="132" t="s">
        <v>153</v>
      </c>
      <c r="E9" s="133" t="str">
        <f>'Cost Summary'!C11</f>
        <v>CS - 7</v>
      </c>
      <c r="F9" s="4" t="s">
        <v>229</v>
      </c>
      <c r="G9" s="134">
        <v>4</v>
      </c>
      <c r="H9" s="5">
        <v>24</v>
      </c>
      <c r="I9" s="4">
        <v>132480</v>
      </c>
    </row>
    <row r="10" spans="1:9" ht="29.65" customHeight="1" x14ac:dyDescent="0.45">
      <c r="A10" s="7"/>
      <c r="B10" s="150"/>
      <c r="C10" s="148"/>
      <c r="D10" s="144" t="s">
        <v>154</v>
      </c>
      <c r="E10" s="140"/>
      <c r="F10" s="140"/>
      <c r="G10" s="140"/>
      <c r="H10" s="140"/>
      <c r="I10" s="4"/>
    </row>
    <row r="11" spans="1:9" ht="19.25" customHeight="1" x14ac:dyDescent="0.45">
      <c r="A11" s="3" t="s">
        <v>121</v>
      </c>
      <c r="B11" s="150"/>
      <c r="C11" s="148"/>
      <c r="D11" s="6" t="s">
        <v>122</v>
      </c>
      <c r="E11" s="10" t="str">
        <f>'Cost Summary'!C27</f>
        <v>CS - 8</v>
      </c>
      <c r="F11" s="4" t="s">
        <v>230</v>
      </c>
      <c r="G11" s="4">
        <v>4</v>
      </c>
      <c r="H11" s="5"/>
      <c r="I11" s="4">
        <v>0</v>
      </c>
    </row>
    <row r="12" spans="1:9" ht="19.25" customHeight="1" x14ac:dyDescent="0.45">
      <c r="A12" s="3" t="s">
        <v>123</v>
      </c>
      <c r="B12" s="150"/>
      <c r="C12" s="148"/>
      <c r="D12" s="6" t="s">
        <v>124</v>
      </c>
      <c r="E12" s="10" t="str">
        <f>'Cost Summary'!C28</f>
        <v>CS - 9</v>
      </c>
      <c r="F12" s="4" t="s">
        <v>231</v>
      </c>
      <c r="G12" s="4">
        <v>4</v>
      </c>
      <c r="H12" s="5"/>
      <c r="I12" s="4">
        <v>0</v>
      </c>
    </row>
    <row r="13" spans="1:9" ht="19.25" customHeight="1" x14ac:dyDescent="0.45">
      <c r="A13" s="3" t="s">
        <v>125</v>
      </c>
      <c r="B13" s="150"/>
      <c r="C13" s="148"/>
      <c r="D13" s="6" t="s">
        <v>126</v>
      </c>
      <c r="E13" s="10" t="str">
        <f>'Cost Summary'!C29</f>
        <v>CS - 10</v>
      </c>
      <c r="F13" s="4" t="s">
        <v>232</v>
      </c>
      <c r="G13" s="4">
        <v>4</v>
      </c>
      <c r="H13" s="5"/>
      <c r="I13" s="4">
        <v>0</v>
      </c>
    </row>
    <row r="14" spans="1:9" ht="19.25" customHeight="1" x14ac:dyDescent="0.45">
      <c r="A14" s="7" t="s">
        <v>127</v>
      </c>
      <c r="B14" s="150"/>
      <c r="C14" s="148"/>
      <c r="D14" s="6" t="s">
        <v>128</v>
      </c>
      <c r="E14" s="10" t="str">
        <f>'Cost Summary'!C30</f>
        <v>CS - 11</v>
      </c>
      <c r="F14" s="4" t="s">
        <v>233</v>
      </c>
      <c r="G14" s="4">
        <v>4</v>
      </c>
      <c r="H14" s="5">
        <v>1</v>
      </c>
      <c r="I14" s="4">
        <v>25000</v>
      </c>
    </row>
    <row r="15" spans="1:9" ht="19.25" customHeight="1" x14ac:dyDescent="0.45">
      <c r="A15" s="7" t="s">
        <v>129</v>
      </c>
      <c r="B15" s="150"/>
      <c r="C15" s="148"/>
      <c r="D15" s="6" t="s">
        <v>130</v>
      </c>
      <c r="E15" s="10" t="str">
        <f>'Cost Summary'!C31</f>
        <v>CS - 12</v>
      </c>
      <c r="F15" s="4" t="s">
        <v>234</v>
      </c>
      <c r="G15" s="4">
        <v>4</v>
      </c>
      <c r="H15" s="5"/>
      <c r="I15" s="4">
        <v>0</v>
      </c>
    </row>
    <row r="16" spans="1:9" ht="19.25" customHeight="1" x14ac:dyDescent="0.45">
      <c r="A16" s="7" t="s">
        <v>131</v>
      </c>
      <c r="B16" s="150"/>
      <c r="C16" s="148"/>
      <c r="D16" s="6" t="s">
        <v>132</v>
      </c>
      <c r="E16" s="10" t="str">
        <f>'Cost Summary'!C32</f>
        <v>CS - 13</v>
      </c>
      <c r="F16" s="4" t="s">
        <v>235</v>
      </c>
      <c r="G16" s="4">
        <v>4</v>
      </c>
      <c r="H16" s="5"/>
      <c r="I16" s="4">
        <v>0</v>
      </c>
    </row>
    <row r="17" spans="1:9" ht="19.25" customHeight="1" x14ac:dyDescent="0.45">
      <c r="A17" s="7"/>
      <c r="B17" s="147"/>
      <c r="C17" s="148"/>
      <c r="D17" s="146" t="s">
        <v>189</v>
      </c>
      <c r="E17" s="118" t="s">
        <v>139</v>
      </c>
      <c r="F17" s="143" t="s">
        <v>236</v>
      </c>
      <c r="G17" s="143">
        <v>1</v>
      </c>
      <c r="H17" s="4">
        <v>1</v>
      </c>
      <c r="I17" s="4">
        <v>50104</v>
      </c>
    </row>
    <row r="18" spans="1:9" ht="28.15" customHeight="1" x14ac:dyDescent="0.45">
      <c r="A18" s="7"/>
      <c r="B18" s="147"/>
      <c r="C18" s="148"/>
      <c r="D18" s="146" t="s">
        <v>162</v>
      </c>
      <c r="E18" s="118" t="s">
        <v>173</v>
      </c>
      <c r="F18" s="143" t="s">
        <v>237</v>
      </c>
      <c r="G18" s="143" t="s">
        <v>196</v>
      </c>
      <c r="H18" s="4">
        <v>5</v>
      </c>
      <c r="I18" s="4">
        <v>700400</v>
      </c>
    </row>
    <row r="19" spans="1:9" ht="27.4" customHeight="1" x14ac:dyDescent="0.45">
      <c r="A19" s="7"/>
      <c r="B19" s="147"/>
      <c r="C19" s="148"/>
      <c r="D19" s="146" t="s">
        <v>163</v>
      </c>
      <c r="E19" s="118" t="s">
        <v>174</v>
      </c>
      <c r="F19" s="143" t="s">
        <v>238</v>
      </c>
      <c r="G19" s="143" t="s">
        <v>196</v>
      </c>
      <c r="H19" s="4">
        <v>12</v>
      </c>
      <c r="I19" s="4">
        <v>725680</v>
      </c>
    </row>
    <row r="20" spans="1:9" ht="19.25" customHeight="1" x14ac:dyDescent="0.45">
      <c r="A20" s="7"/>
      <c r="B20" s="147"/>
      <c r="C20" s="148"/>
      <c r="D20" s="146" t="s">
        <v>164</v>
      </c>
      <c r="E20" s="118" t="s">
        <v>175</v>
      </c>
      <c r="F20" s="143" t="s">
        <v>240</v>
      </c>
      <c r="G20" s="143">
        <v>2</v>
      </c>
      <c r="H20" s="4">
        <v>1</v>
      </c>
      <c r="I20" s="4">
        <v>220800</v>
      </c>
    </row>
    <row r="21" spans="1:9" ht="19.25" customHeight="1" x14ac:dyDescent="0.45">
      <c r="A21" s="7"/>
      <c r="B21" s="147"/>
      <c r="C21" s="148"/>
      <c r="D21" s="146" t="s">
        <v>165</v>
      </c>
      <c r="E21" s="118" t="s">
        <v>176</v>
      </c>
      <c r="F21" s="143" t="s">
        <v>241</v>
      </c>
      <c r="G21" s="143">
        <v>2</v>
      </c>
      <c r="H21" s="4">
        <v>2</v>
      </c>
      <c r="I21" s="4">
        <v>134964</v>
      </c>
    </row>
    <row r="22" spans="1:9" ht="19.25" customHeight="1" x14ac:dyDescent="0.45">
      <c r="A22" s="7"/>
      <c r="B22" s="147"/>
      <c r="C22" s="148"/>
      <c r="D22" s="146" t="s">
        <v>166</v>
      </c>
      <c r="E22" s="118" t="s">
        <v>177</v>
      </c>
      <c r="F22" s="143" t="s">
        <v>242</v>
      </c>
      <c r="G22" s="143">
        <v>4</v>
      </c>
      <c r="H22" s="4">
        <v>6</v>
      </c>
      <c r="I22" s="4">
        <v>794880</v>
      </c>
    </row>
    <row r="23" spans="1:9" ht="19.25" customHeight="1" x14ac:dyDescent="0.45">
      <c r="A23" s="7"/>
      <c r="B23" s="147"/>
      <c r="C23" s="148"/>
      <c r="D23" s="146" t="s">
        <v>167</v>
      </c>
      <c r="E23" s="118" t="s">
        <v>178</v>
      </c>
      <c r="F23" s="143" t="s">
        <v>239</v>
      </c>
      <c r="G23" s="143">
        <v>4</v>
      </c>
      <c r="H23" s="4">
        <v>12</v>
      </c>
      <c r="I23" s="4">
        <v>794880</v>
      </c>
    </row>
    <row r="24" spans="1:9" ht="19.25" customHeight="1" x14ac:dyDescent="0.45">
      <c r="A24" s="7"/>
      <c r="B24" s="147"/>
      <c r="C24" s="148"/>
      <c r="D24" s="146" t="s">
        <v>186</v>
      </c>
      <c r="E24" s="118" t="s">
        <v>179</v>
      </c>
      <c r="F24" s="143" t="s">
        <v>243</v>
      </c>
      <c r="G24" s="143">
        <v>3</v>
      </c>
      <c r="H24" s="4">
        <v>5</v>
      </c>
      <c r="I24" s="4">
        <v>220800</v>
      </c>
    </row>
    <row r="25" spans="1:9" ht="19.25" customHeight="1" x14ac:dyDescent="0.45">
      <c r="A25" s="7"/>
      <c r="B25" s="147"/>
      <c r="C25" s="148"/>
      <c r="D25" s="146" t="s">
        <v>168</v>
      </c>
      <c r="E25" s="118" t="s">
        <v>180</v>
      </c>
      <c r="F25" s="143" t="s">
        <v>244</v>
      </c>
      <c r="G25" s="143">
        <v>3</v>
      </c>
      <c r="H25" s="4">
        <v>4</v>
      </c>
      <c r="I25" s="4">
        <v>132480</v>
      </c>
    </row>
    <row r="26" spans="1:9" ht="19.25" customHeight="1" x14ac:dyDescent="0.45">
      <c r="A26" s="7"/>
      <c r="B26" s="147"/>
      <c r="C26" s="148"/>
      <c r="D26" s="146" t="s">
        <v>161</v>
      </c>
      <c r="E26" s="118" t="s">
        <v>181</v>
      </c>
      <c r="F26" s="143" t="s">
        <v>245</v>
      </c>
      <c r="G26" s="143">
        <v>4</v>
      </c>
      <c r="H26" s="4">
        <v>11</v>
      </c>
      <c r="I26" s="4">
        <v>563400</v>
      </c>
    </row>
    <row r="27" spans="1:9" ht="19.25" customHeight="1" x14ac:dyDescent="0.45">
      <c r="A27" s="7"/>
      <c r="B27" s="147"/>
      <c r="C27" s="148"/>
      <c r="D27" s="146" t="s">
        <v>169</v>
      </c>
      <c r="E27" s="118" t="s">
        <v>182</v>
      </c>
      <c r="F27" s="143" t="s">
        <v>246</v>
      </c>
      <c r="G27" s="143">
        <v>4</v>
      </c>
      <c r="H27" s="4">
        <v>17</v>
      </c>
      <c r="I27" s="4">
        <v>840000</v>
      </c>
    </row>
    <row r="28" spans="1:9" ht="19.25" customHeight="1" x14ac:dyDescent="0.45">
      <c r="A28" s="7"/>
      <c r="B28" s="147"/>
      <c r="C28" s="148"/>
      <c r="D28" s="146" t="s">
        <v>170</v>
      </c>
      <c r="E28" s="118" t="s">
        <v>183</v>
      </c>
      <c r="F28" s="143" t="s">
        <v>247</v>
      </c>
      <c r="G28" s="143">
        <v>4</v>
      </c>
      <c r="H28" s="4">
        <v>12</v>
      </c>
      <c r="I28" s="4">
        <v>312000</v>
      </c>
    </row>
    <row r="29" spans="1:9" ht="19.25" customHeight="1" x14ac:dyDescent="0.45">
      <c r="A29" s="7"/>
      <c r="B29" s="147"/>
      <c r="C29" s="148"/>
      <c r="D29" s="146" t="s">
        <v>171</v>
      </c>
      <c r="E29" s="118" t="s">
        <v>184</v>
      </c>
      <c r="F29" s="143" t="s">
        <v>248</v>
      </c>
      <c r="G29" s="143">
        <v>4</v>
      </c>
      <c r="H29" s="4">
        <v>7</v>
      </c>
      <c r="I29" s="4">
        <v>403200</v>
      </c>
    </row>
    <row r="30" spans="1:9" ht="19.25" customHeight="1" x14ac:dyDescent="0.45">
      <c r="A30" s="7"/>
      <c r="B30" s="147"/>
      <c r="C30" s="148"/>
      <c r="D30" s="146" t="s">
        <v>172</v>
      </c>
      <c r="E30" s="118" t="s">
        <v>185</v>
      </c>
      <c r="F30" s="143" t="s">
        <v>249</v>
      </c>
      <c r="G30" s="143">
        <v>4</v>
      </c>
      <c r="H30" s="4">
        <v>1</v>
      </c>
      <c r="I30" s="4">
        <v>94356</v>
      </c>
    </row>
    <row r="31" spans="1:9" ht="19.25" customHeight="1" x14ac:dyDescent="0.45">
      <c r="A31" s="7"/>
      <c r="B31" s="147"/>
      <c r="C31" s="148"/>
      <c r="D31" s="146" t="s">
        <v>187</v>
      </c>
      <c r="E31" s="118" t="s">
        <v>190</v>
      </c>
      <c r="F31" s="143" t="s">
        <v>250</v>
      </c>
      <c r="G31" s="143" t="s">
        <v>197</v>
      </c>
      <c r="H31" s="4">
        <v>24</v>
      </c>
      <c r="I31" s="4">
        <v>1073208</v>
      </c>
    </row>
    <row r="32" spans="1:9" ht="79.150000000000006" thickBot="1" x14ac:dyDescent="0.5">
      <c r="A32" s="7" t="s">
        <v>133</v>
      </c>
      <c r="B32" s="151"/>
      <c r="C32" s="149"/>
      <c r="D32" s="132" t="s">
        <v>147</v>
      </c>
      <c r="E32" s="133" t="str">
        <f>'Cost Summary'!C33</f>
        <v>CS - 14</v>
      </c>
      <c r="F32" s="134"/>
      <c r="G32" s="134"/>
      <c r="H32" s="135"/>
      <c r="I32" s="4"/>
    </row>
    <row r="33" spans="1:9" ht="19.25" customHeight="1" x14ac:dyDescent="0.45">
      <c r="A33" s="126"/>
      <c r="B33" s="157" t="s">
        <v>146</v>
      </c>
      <c r="C33" s="138"/>
      <c r="D33" s="138" t="s">
        <v>150</v>
      </c>
      <c r="E33" s="140"/>
      <c r="F33" s="140"/>
      <c r="G33" s="140"/>
      <c r="H33" s="140"/>
      <c r="I33" s="140"/>
    </row>
    <row r="34" spans="1:9" ht="19.25" customHeight="1" x14ac:dyDescent="0.45">
      <c r="A34" s="126"/>
      <c r="B34" s="155"/>
      <c r="C34" s="153" t="str">
        <f>'Cost Summary'!B48</f>
        <v>2.     Other Implementation Services and Products</v>
      </c>
      <c r="D34" s="6" t="str">
        <f>'Cost Summary'!B49</f>
        <v>30 Days Post Go -Live Support</v>
      </c>
      <c r="E34" s="10" t="str">
        <f>'Cost Summary'!C49</f>
        <v>CS - 17</v>
      </c>
      <c r="F34" s="4" t="s">
        <v>251</v>
      </c>
      <c r="G34" s="4">
        <v>4</v>
      </c>
      <c r="H34" s="5">
        <v>1</v>
      </c>
      <c r="I34" s="5">
        <v>398160</v>
      </c>
    </row>
    <row r="35" spans="1:9" ht="28.9" customHeight="1" thickBot="1" x14ac:dyDescent="0.5">
      <c r="A35" s="126"/>
      <c r="B35" s="155"/>
      <c r="C35" s="154"/>
      <c r="D35" s="132" t="str">
        <f>'Cost Summary'!B50</f>
        <v>Cloud Hosting Service  (including Database Software Initial Purchase)</v>
      </c>
      <c r="E35" s="133" t="str">
        <f>'Cost Summary'!C50</f>
        <v>CS - 18</v>
      </c>
      <c r="F35" s="134" t="s">
        <v>252</v>
      </c>
      <c r="G35" s="134">
        <v>1</v>
      </c>
      <c r="H35" s="135">
        <v>1</v>
      </c>
      <c r="I35" s="135">
        <v>1061075.335</v>
      </c>
    </row>
    <row r="36" spans="1:9" ht="19.25" customHeight="1" x14ac:dyDescent="0.45">
      <c r="A36" s="126"/>
      <c r="B36" s="155"/>
      <c r="C36" s="155" t="str">
        <f>'Cost Summary'!B54</f>
        <v>3.   Implementation Maintenance Services and Products</v>
      </c>
      <c r="D36" s="128" t="str">
        <f>'Cost Summary'!B55</f>
        <v>Mi-Case Software</v>
      </c>
      <c r="E36" s="129" t="str">
        <f>'Cost Summary'!C55</f>
        <v>CS - 20</v>
      </c>
      <c r="F36" s="130" t="s">
        <v>253</v>
      </c>
      <c r="G36" s="130">
        <v>1</v>
      </c>
      <c r="H36" s="131"/>
      <c r="I36" s="131">
        <f>'Cost Summary'!D55</f>
        <v>750000</v>
      </c>
    </row>
    <row r="37" spans="1:9" ht="19.25" customHeight="1" thickBot="1" x14ac:dyDescent="0.5">
      <c r="A37" s="126"/>
      <c r="B37" s="155"/>
      <c r="C37" s="154"/>
      <c r="D37" s="132" t="str">
        <f>'Cost Summary'!B56</f>
        <v>(Example) Implementation Maintenance Products</v>
      </c>
      <c r="E37" s="133" t="str">
        <f>'Cost Summary'!C56</f>
        <v>CS - 21</v>
      </c>
      <c r="F37" s="134"/>
      <c r="G37" s="134"/>
      <c r="H37" s="135"/>
      <c r="I37" s="135"/>
    </row>
    <row r="38" spans="1:9" ht="19.25" customHeight="1" x14ac:dyDescent="0.45">
      <c r="A38" s="126"/>
      <c r="B38" s="155"/>
      <c r="C38" s="155" t="str">
        <f>'Cost Summary'!B65</f>
        <v>4.   Post-Implementation Maintenance Services</v>
      </c>
      <c r="D38" s="128" t="str">
        <f>'Cost Summary'!B66</f>
        <v>Post-Implementation Maintenance Services</v>
      </c>
      <c r="E38" s="129" t="str">
        <f>'Cost Summary'!C66</f>
        <v>CS - 24</v>
      </c>
      <c r="F38" s="130"/>
      <c r="G38" s="130"/>
      <c r="H38" s="131"/>
      <c r="I38" s="131"/>
    </row>
    <row r="39" spans="1:9" ht="19.25" customHeight="1" thickBot="1" x14ac:dyDescent="0.5">
      <c r="A39" s="126"/>
      <c r="B39" s="155"/>
      <c r="C39" s="154"/>
      <c r="D39" s="132" t="str">
        <f>'Cost Summary'!B67</f>
        <v>Cloud Hosting Service</v>
      </c>
      <c r="E39" s="133" t="str">
        <f>'Cost Summary'!C67</f>
        <v>CS - 25</v>
      </c>
      <c r="F39" s="134"/>
      <c r="G39" s="134"/>
      <c r="H39" s="135"/>
      <c r="I39" s="135"/>
    </row>
    <row r="40" spans="1:9" ht="19.25" customHeight="1" x14ac:dyDescent="0.45">
      <c r="A40" s="126"/>
      <c r="B40" s="155"/>
      <c r="C40" s="155" t="str">
        <f>'Cost Summary'!B70</f>
        <v>5.   Other Post-Implementation Services and Products</v>
      </c>
      <c r="D40" s="128" t="str">
        <f>'Cost Summary'!B71</f>
        <v>(Example)  Other Required Recurring Product</v>
      </c>
      <c r="E40" s="129" t="str">
        <f>'Cost Summary'!C71</f>
        <v>CS - 27</v>
      </c>
      <c r="F40" s="130"/>
      <c r="G40" s="130"/>
      <c r="H40" s="131"/>
      <c r="I40" s="131"/>
    </row>
    <row r="41" spans="1:9" ht="19.25" customHeight="1" x14ac:dyDescent="0.45">
      <c r="A41" s="126"/>
      <c r="B41" s="156"/>
      <c r="C41" s="156"/>
      <c r="D41" s="6" t="str">
        <f>'Cost Summary'!B72</f>
        <v>(Example)  Other Required Recurring Service</v>
      </c>
      <c r="E41" s="10" t="str">
        <f>'Cost Summary'!C72</f>
        <v>CS - 28</v>
      </c>
      <c r="F41" s="4"/>
      <c r="G41" s="4"/>
      <c r="H41" s="5"/>
      <c r="I41" s="5"/>
    </row>
    <row r="42" spans="1:9" ht="19.25" customHeight="1" x14ac:dyDescent="0.45">
      <c r="H42" s="127">
        <f>SUM(H3:H32)</f>
        <v>289</v>
      </c>
      <c r="I42" s="127">
        <f>SUM(I3:I32)</f>
        <v>9657777</v>
      </c>
    </row>
    <row r="43" spans="1:9" ht="19.25" customHeight="1" x14ac:dyDescent="0.45">
      <c r="B43" s="152" t="s">
        <v>142</v>
      </c>
      <c r="C43" s="152"/>
      <c r="D43" s="152"/>
      <c r="E43" s="8"/>
    </row>
    <row r="44" spans="1:9" ht="19.25" customHeight="1" x14ac:dyDescent="0.45">
      <c r="B44" s="152" t="s">
        <v>141</v>
      </c>
      <c r="C44" s="152"/>
      <c r="D44" s="152"/>
      <c r="I44" s="9">
        <f>SUM(I42)</f>
        <v>9657777</v>
      </c>
    </row>
  </sheetData>
  <mergeCells count="9">
    <mergeCell ref="C3:C32"/>
    <mergeCell ref="B2:B32"/>
    <mergeCell ref="B43:D43"/>
    <mergeCell ref="B44:D44"/>
    <mergeCell ref="C34:C35"/>
    <mergeCell ref="C36:C37"/>
    <mergeCell ref="C38:C39"/>
    <mergeCell ref="C40:C41"/>
    <mergeCell ref="B33:B41"/>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3"/>
  <sheetViews>
    <sheetView workbookViewId="0">
      <selection activeCell="A3" sqref="A3"/>
    </sheetView>
  </sheetViews>
  <sheetFormatPr defaultColWidth="8.796875" defaultRowHeight="15.4" x14ac:dyDescent="0.45"/>
  <cols>
    <col min="1" max="1" width="161.53125" style="31" customWidth="1"/>
    <col min="2" max="16384" width="8.796875" style="31"/>
  </cols>
  <sheetData>
    <row r="2" spans="1:1" x14ac:dyDescent="0.45">
      <c r="A2" s="30" t="s">
        <v>25</v>
      </c>
    </row>
    <row r="3" spans="1:1" ht="111.75" customHeight="1" x14ac:dyDescent="0.45">
      <c r="A3" s="159" t="s">
        <v>258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FB74E2C7DE30546BF7FE019E21290F2" ma:contentTypeVersion="13" ma:contentTypeDescription="Create a new document." ma:contentTypeScope="" ma:versionID="09d9d10038282e9214ade30a4f2e70c5">
  <xsd:schema xmlns:xsd="http://www.w3.org/2001/XMLSchema" xmlns:xs="http://www.w3.org/2001/XMLSchema" xmlns:p="http://schemas.microsoft.com/office/2006/metadata/properties" xmlns:ns1="http://schemas.microsoft.com/sharepoint/v3" xmlns:ns2="72451722-d3ce-48b8-a1f6-36344de827fd" xmlns:ns3="a6adb4fe-1393-4a1f-be2a-ab404cacc071" targetNamespace="http://schemas.microsoft.com/office/2006/metadata/properties" ma:root="true" ma:fieldsID="c28afcb9a8ecb230ec8fc3b3cd6dc314" ns1:_="" ns2:_="" ns3:_="">
    <xsd:import namespace="http://schemas.microsoft.com/sharepoint/v3"/>
    <xsd:import namespace="72451722-d3ce-48b8-a1f6-36344de827fd"/>
    <xsd:import namespace="a6adb4fe-1393-4a1f-be2a-ab404cacc0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51722-d3ce-48b8-a1f6-36344de827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adb4fe-1393-4a1f-be2a-ab404cacc07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CADA43-E0A8-4635-9252-6A5839DB65E1}">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8EE17DDC-F5AA-46F7-875B-EB14446768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2451722-d3ce-48b8-a1f6-36344de827fd"/>
    <ds:schemaRef ds:uri="a6adb4fe-1393-4a1f-be2a-ab404cacc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D60665-990B-4BCE-B385-7CD14C6785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 </vt:lpstr>
      <vt:lpstr>Cost Summary</vt:lpstr>
      <vt:lpstr>Cost Proposal Assumptions</vt:lpstr>
      <vt:lpstr>Payment Schedule</vt:lpstr>
      <vt:lpstr>Cost Proposal Narrative</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Dunn, Ryan</dc:creator>
  <cp:lastModifiedBy>Dean Allen</cp:lastModifiedBy>
  <dcterms:created xsi:type="dcterms:W3CDTF">2020-02-05T16:09:45Z</dcterms:created>
  <dcterms:modified xsi:type="dcterms:W3CDTF">2020-05-07T22:19:58Z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0x0101009FB74E2C7DE30546BF7FE019E21290F2</vt:lpwstr>
  </property>
</Properties>
</file>